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omments1.xml" ContentType="application/vnd.openxmlformats-officedocument.spreadsheetml.comments+xml"/>
  <Override PartName="/xl/customProperty2.bin" ContentType="application/vnd.openxmlformats-officedocument.spreadsheetml.customProperty"/>
  <Override PartName="/xl/drawings/drawing1.xml" ContentType="application/vnd.openxmlformats-officedocument.drawing+xml"/>
  <Override PartName="/xl/customProperty3.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S:\Human Resources\401K and Health Benefits\2026 Health Insurance\"/>
    </mc:Choice>
  </mc:AlternateContent>
  <xr:revisionPtr revIDLastSave="0" documentId="13_ncr:1_{EF98F6DF-84CD-46BC-A7D9-27EE9B354D7A}" xr6:coauthVersionLast="47" xr6:coauthVersionMax="47" xr10:uidLastSave="{00000000-0000-0000-0000-000000000000}"/>
  <bookViews>
    <workbookView xWindow="-108" yWindow="-108" windowWidth="23256" windowHeight="12456" activeTab="2" xr2:uid="{00000000-000D-0000-FFFF-FFFF00000000}"/>
  </bookViews>
  <sheets>
    <sheet name="HSA Calculator" sheetId="1" r:id="rId1"/>
    <sheet name="PPO3000 Plan Summary Detail" sheetId="6" state="hidden" r:id="rId2"/>
    <sheet name="Data Sheet" sheetId="2" r:id="rId3"/>
    <sheet name="_SSC" sheetId="5" state="very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7" i="2" l="1"/>
  <c r="H6" i="2"/>
  <c r="H5" i="2"/>
  <c r="H4" i="2"/>
  <c r="D7" i="2"/>
  <c r="D6" i="2"/>
  <c r="D5" i="2"/>
  <c r="D4" i="2"/>
  <c r="F7" i="2"/>
  <c r="F6" i="2"/>
  <c r="F5" i="2"/>
  <c r="F4" i="2"/>
  <c r="B7" i="2"/>
  <c r="B6" i="2"/>
  <c r="B5" i="2"/>
  <c r="B4" i="2"/>
  <c r="G7" i="2"/>
  <c r="G6" i="2"/>
  <c r="G5" i="2"/>
  <c r="G4" i="2"/>
  <c r="C7" i="2"/>
  <c r="C6" i="2"/>
  <c r="C5" i="2"/>
  <c r="C4" i="2"/>
  <c r="E17" i="1" l="1"/>
  <c r="D25" i="1" l="1"/>
  <c r="E25" i="1"/>
  <c r="H12" i="2"/>
  <c r="H11" i="2"/>
  <c r="H10" i="2"/>
  <c r="F12" i="1"/>
  <c r="G13" i="2"/>
  <c r="G12" i="2"/>
  <c r="G10" i="2"/>
  <c r="D12" i="1"/>
  <c r="F13" i="2"/>
  <c r="F12" i="2"/>
  <c r="F10" i="2"/>
  <c r="E12" i="1"/>
  <c r="H13" i="2"/>
  <c r="G11" i="2"/>
  <c r="F11" i="2"/>
  <c r="F18" i="1" l="1"/>
  <c r="D18" i="1"/>
  <c r="E18" i="1"/>
  <c r="F20" i="1"/>
  <c r="D20" i="1"/>
  <c r="E20" i="1"/>
  <c r="F25" i="1" l="1"/>
  <c r="F19" i="1"/>
  <c r="D19" i="1"/>
  <c r="F17" i="1"/>
  <c r="D17" i="1"/>
  <c r="F16" i="1"/>
  <c r="D16" i="1"/>
  <c r="E19" i="1"/>
  <c r="E16" i="1"/>
  <c r="D13" i="2"/>
  <c r="C13" i="2"/>
  <c r="D12" i="2"/>
  <c r="C12" i="2"/>
  <c r="D11" i="2"/>
  <c r="C11" i="2"/>
  <c r="D10" i="2"/>
  <c r="F13" i="1" s="1"/>
  <c r="C10" i="2"/>
  <c r="B13" i="2"/>
  <c r="B12" i="2"/>
  <c r="B11" i="2"/>
  <c r="B10" i="2"/>
  <c r="E13" i="1" s="1"/>
  <c r="D13" i="1" l="1"/>
  <c r="E23" i="1"/>
  <c r="D23" i="1"/>
  <c r="D33" i="1" s="1"/>
  <c r="E22" i="1"/>
  <c r="D22" i="1"/>
  <c r="E33" i="1"/>
  <c r="F22" i="1"/>
  <c r="F29" i="1" s="1"/>
  <c r="F31" i="1" s="1"/>
  <c r="E29" i="1" l="1"/>
  <c r="E31" i="1" s="1"/>
  <c r="D29" i="1"/>
  <c r="D31" i="1" s="1"/>
  <c r="E27" i="1"/>
  <c r="D2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Cheryl Campbell</author>
  </authors>
  <commentList>
    <comment ref="C11" authorId="0" shapeId="0" xr:uid="{00000000-0006-0000-0000-000001000000}">
      <text>
        <r>
          <rPr>
            <sz val="9"/>
            <color indexed="81"/>
            <rFont val="Tahoma"/>
            <family val="2"/>
          </rPr>
          <t xml:space="preserve">Click on the cell and use the drop down to select who is covered
</t>
        </r>
      </text>
    </comment>
    <comment ref="F21" authorId="0" shapeId="0" xr:uid="{00000000-0006-0000-0000-000002000000}">
      <text>
        <r>
          <rPr>
            <sz val="9"/>
            <color indexed="81"/>
            <rFont val="Tahoma"/>
            <family val="2"/>
          </rPr>
          <t>Estimate other cost's using the Plan Summary Details.</t>
        </r>
      </text>
    </comment>
  </commentList>
</comments>
</file>

<file path=xl/sharedStrings.xml><?xml version="1.0" encoding="utf-8"?>
<sst xmlns="http://schemas.openxmlformats.org/spreadsheetml/2006/main" count="338" uniqueCount="238">
  <si>
    <t>Annual visits to Specialist</t>
  </si>
  <si>
    <t>HSA5000</t>
  </si>
  <si>
    <t>HSA6500</t>
  </si>
  <si>
    <t>PPO3000</t>
  </si>
  <si>
    <t>Breadhead + Child</t>
  </si>
  <si>
    <t>Breadhead + Spouse</t>
  </si>
  <si>
    <t>Breadhead + Family</t>
  </si>
  <si>
    <t>Primary Care Physician visits</t>
  </si>
  <si>
    <t>Annual Costs</t>
  </si>
  <si>
    <t>Co-pay</t>
  </si>
  <si>
    <t>Annual Generic Prescriptions</t>
  </si>
  <si>
    <t>HSA Contribution</t>
  </si>
  <si>
    <t>N/A</t>
  </si>
  <si>
    <t>Annual non- Generic Prescriptions</t>
  </si>
  <si>
    <t>Lab Test</t>
  </si>
  <si>
    <t>Balance in HSA for Future Spend</t>
  </si>
  <si>
    <t>Salary</t>
  </si>
  <si>
    <t>Hourly</t>
  </si>
  <si>
    <t>Other Costs (Estimate other healthcare expenses not listed above)</t>
  </si>
  <si>
    <t>Breadhead Only</t>
  </si>
  <si>
    <t>Primary Care Physician Visits (calculator uses $75 per visit)</t>
  </si>
  <si>
    <t>Choose Breadhead Pay Category</t>
  </si>
  <si>
    <t>Specialist Visits (calculator uses $125 per visit)</t>
  </si>
  <si>
    <t>Laboratory Tests (calculator uses $225 per visit)</t>
  </si>
  <si>
    <t>Annual Generic Prescriptions (calculator uses $40 per visit)</t>
  </si>
  <si>
    <t>Annual Non-Generic Prescriptions (calculator uses $50 per visit)</t>
  </si>
  <si>
    <r>
      <t>Weekly Premium</t>
    </r>
    <r>
      <rPr>
        <vertAlign val="superscript"/>
        <sz val="11"/>
        <color theme="1"/>
        <rFont val="Calibri"/>
        <family val="2"/>
        <scheme val="minor"/>
      </rPr>
      <t>1</t>
    </r>
  </si>
  <si>
    <r>
      <t>Annual Premium</t>
    </r>
    <r>
      <rPr>
        <vertAlign val="superscript"/>
        <sz val="11"/>
        <color theme="1"/>
        <rFont val="Calibri"/>
        <family val="2"/>
        <scheme val="minor"/>
      </rPr>
      <t>1</t>
    </r>
  </si>
  <si>
    <t>HSA Forecasted Contribution</t>
  </si>
  <si>
    <t>Projected Breadhead HSA Annual Contribution</t>
  </si>
  <si>
    <r>
      <rPr>
        <vertAlign val="superscript"/>
        <sz val="11"/>
        <color theme="1"/>
        <rFont val="Calibri"/>
        <family val="2"/>
        <scheme val="minor"/>
      </rPr>
      <t>2</t>
    </r>
    <r>
      <rPr>
        <sz val="11"/>
        <color theme="1"/>
        <rFont val="Calibri"/>
        <family val="2"/>
        <scheme val="minor"/>
      </rPr>
      <t>Does not take into account co-insurance financial obligation.</t>
    </r>
  </si>
  <si>
    <t>Enter # of visits for ALL covered family members</t>
  </si>
  <si>
    <t>Use PPO3000 Plan Summary Details to calculate cost of additional expenses</t>
  </si>
  <si>
    <r>
      <rPr>
        <sz val="10"/>
        <color rgb="FF000000"/>
        <rFont val="Times New Roman"/>
        <family val="2"/>
        <charset val="204"/>
      </rPr>
      <t>L05868-0617</t>
    </r>
  </si>
  <si>
    <t>Blue Cross Blue Shield of Arizona (BCBSAZ) complies with applicable Federal civil rights laws and does not discriminate on the basis of race, color, national origin, age, disability or sex. BCBSAZ provides appropriate free aids and services, such as qualified interpreters and written information in other formats, to people with disabilities to communicate effectively with us. BCBSAZ also provides free language services to people whose primary language is not English, such as qualified interpreters and information written in other languages.  If you need these services, call (602) 864-4884 for Spanish and 1 (877) 475-4799 for all other languages and other aids and services.
If you believe that BCBSAZ has failed to provide these services or discriminated in another way on the basis of race, color, national origin, age, disability or sex, you can file a grievance with: BCBSAZ’s Civil Rights Coordinator, Attn: Civil Rights Coordinator, Blue Cross Blue Shield of Arizona, P.O. Box 13466, Phoenix, AZ 85002-3466, (602) 864-2288, TTY/TDD (602) 864-4823, crc@azblue.com. You can file a grievance in person or by mail or email. If you need help filing a grievance, BCBSAZ’s Civil Rights Coordinator is available to help you. You can also file a civil rights complaint with the U.S. Department of Health and Human Services, Office for Civil Rights electronically through the Office for Civil Rights Complaint Portal, available at https://ocrportal.hhs.gov/ocr/ portal/lobby.jsf, or by mail or phone at:  U.S. Department of Health and Human Services, 200 Independence Avenue SW., Room 509F, HHH Building, Washington, DC 20201, 1 (800) 368-1019, 1 (800) 537-7697 (TDD). Complaint forms are available at http://www.hhs.gov/ocr/office/file/index.html.</t>
  </si>
  <si>
    <r>
      <rPr>
        <sz val="12"/>
        <rFont val="Arial Narrow"/>
        <family val="2"/>
      </rPr>
      <t xml:space="preserve">The </t>
    </r>
    <r>
      <rPr>
        <u/>
        <sz val="12"/>
        <rFont val="Arial Narrow"/>
        <family val="2"/>
      </rPr>
      <t>plan</t>
    </r>
    <r>
      <rPr>
        <sz val="12"/>
        <rFont val="Arial Narrow"/>
        <family val="2"/>
      </rPr>
      <t xml:space="preserve"> would be responsible for the other costs of these EXAMPLE covered services.</t>
    </r>
  </si>
  <si>
    <r>
      <rPr>
        <sz val="10"/>
        <color rgb="FF000000"/>
        <rFont val="Times New Roman"/>
        <family val="2"/>
        <charset val="204"/>
      </rPr>
      <t>The total Mia would pay is</t>
    </r>
  </si>
  <si>
    <r>
      <rPr>
        <sz val="10"/>
        <color rgb="FF000000"/>
        <rFont val="Times New Roman"/>
        <family val="2"/>
        <charset val="204"/>
      </rPr>
      <t xml:space="preserve">Limits or </t>
    </r>
    <r>
      <rPr>
        <u/>
        <sz val="10"/>
        <color rgb="FF000000"/>
        <rFont val="Times New Roman"/>
        <family val="2"/>
        <charset val="204"/>
      </rPr>
      <t>exclusions</t>
    </r>
  </si>
  <si>
    <r>
      <rPr>
        <sz val="10"/>
        <color rgb="FF000000"/>
        <rFont val="Times New Roman"/>
        <family val="2"/>
        <charset val="204"/>
      </rPr>
      <t>What isn’t covered</t>
    </r>
  </si>
  <si>
    <r>
      <rPr>
        <u/>
        <sz val="10"/>
        <color rgb="FF000000"/>
        <rFont val="Times New Roman"/>
        <family val="2"/>
        <charset val="204"/>
      </rPr>
      <t>Coinsurance</t>
    </r>
  </si>
  <si>
    <r>
      <rPr>
        <u/>
        <sz val="10"/>
        <color rgb="FF000000"/>
        <rFont val="Times New Roman"/>
        <family val="2"/>
        <charset val="204"/>
      </rPr>
      <t>Copayments</t>
    </r>
  </si>
  <si>
    <r>
      <rPr>
        <u/>
        <sz val="10"/>
        <color rgb="FF000000"/>
        <rFont val="Times New Roman"/>
        <family val="2"/>
        <charset val="204"/>
      </rPr>
      <t>Deductibles</t>
    </r>
  </si>
  <si>
    <r>
      <rPr>
        <sz val="10"/>
        <color rgb="FF000000"/>
        <rFont val="Times New Roman"/>
        <family val="2"/>
        <charset val="204"/>
      </rPr>
      <t>Cost Sharing</t>
    </r>
  </si>
  <si>
    <r>
      <rPr>
        <sz val="10"/>
        <color rgb="FF000000"/>
        <rFont val="Times New Roman"/>
        <family val="2"/>
        <charset val="204"/>
      </rPr>
      <t>The total Joe would pay is</t>
    </r>
  </si>
  <si>
    <r>
      <rPr>
        <sz val="10"/>
        <color rgb="FF000000"/>
        <rFont val="Times New Roman"/>
        <family val="2"/>
        <charset val="204"/>
      </rPr>
      <t>The total Peg would pay is</t>
    </r>
  </si>
  <si>
    <r>
      <rPr>
        <sz val="10"/>
        <color rgb="FF000000"/>
        <rFont val="Times New Roman"/>
        <family val="2"/>
        <charset val="204"/>
      </rPr>
      <t>In this example, Mia would pay:</t>
    </r>
  </si>
  <si>
    <r>
      <rPr>
        <sz val="10"/>
        <color rgb="FF000000"/>
        <rFont val="Times New Roman"/>
        <family val="2"/>
        <charset val="204"/>
      </rPr>
      <t>In this example, Joe would pay:</t>
    </r>
  </si>
  <si>
    <r>
      <rPr>
        <sz val="10"/>
        <color rgb="FF000000"/>
        <rFont val="Times New Roman"/>
        <family val="2"/>
        <charset val="204"/>
      </rPr>
      <t>In this example, Peg would pay:</t>
    </r>
  </si>
  <si>
    <r>
      <rPr>
        <sz val="10"/>
        <color rgb="FF000000"/>
        <rFont val="Times New Roman"/>
        <family val="2"/>
        <charset val="204"/>
      </rPr>
      <t>Total Example Cost</t>
    </r>
  </si>
  <si>
    <r>
      <rPr>
        <sz val="12"/>
        <rFont val="Wingdings"/>
        <charset val="2"/>
      </rPr>
      <t></t>
    </r>
    <r>
      <rPr>
        <sz val="12"/>
        <rFont val="Times New Roman"/>
        <family val="1"/>
        <charset val="204"/>
      </rPr>
      <t xml:space="preserve"> </t>
    </r>
    <r>
      <rPr>
        <b/>
        <sz val="12"/>
        <rFont val="Arial Narrow"/>
        <family val="2"/>
      </rPr>
      <t xml:space="preserve">Other </t>
    </r>
    <r>
      <rPr>
        <b/>
        <u/>
        <sz val="12"/>
        <rFont val="Arial Narrow"/>
        <family val="2"/>
      </rPr>
      <t>coinsurance</t>
    </r>
  </si>
  <si>
    <r>
      <rPr>
        <sz val="12"/>
        <rFont val="Wingdings"/>
        <charset val="2"/>
      </rPr>
      <t></t>
    </r>
    <r>
      <rPr>
        <sz val="12"/>
        <rFont val="Times New Roman"/>
        <family val="1"/>
        <charset val="204"/>
      </rPr>
      <t xml:space="preserve"> </t>
    </r>
    <r>
      <rPr>
        <b/>
        <sz val="12"/>
        <rFont val="Arial Narrow"/>
        <family val="2"/>
      </rPr>
      <t xml:space="preserve">Hospital (facility) </t>
    </r>
    <r>
      <rPr>
        <b/>
        <u/>
        <sz val="12"/>
        <rFont val="Arial Narrow"/>
        <family val="2"/>
      </rPr>
      <t>coinsurance</t>
    </r>
  </si>
  <si>
    <r>
      <rPr>
        <sz val="12"/>
        <rFont val="Wingdings"/>
        <charset val="2"/>
      </rPr>
      <t></t>
    </r>
    <r>
      <rPr>
        <sz val="12"/>
        <rFont val="Times New Roman"/>
        <family val="1"/>
        <charset val="204"/>
      </rPr>
      <t xml:space="preserve"> </t>
    </r>
    <r>
      <rPr>
        <b/>
        <u/>
        <sz val="12"/>
        <rFont val="Arial Narrow"/>
        <family val="2"/>
      </rPr>
      <t>Specialist copayment</t>
    </r>
  </si>
  <si>
    <r>
      <rPr>
        <sz val="12"/>
        <rFont val="Wingdings"/>
        <charset val="2"/>
      </rPr>
      <t></t>
    </r>
    <r>
      <rPr>
        <sz val="12"/>
        <rFont val="Times New Roman"/>
        <family val="1"/>
        <charset val="204"/>
      </rPr>
      <t xml:space="preserve"> </t>
    </r>
    <r>
      <rPr>
        <b/>
        <sz val="12"/>
        <rFont val="Arial Narrow"/>
        <family val="2"/>
      </rPr>
      <t xml:space="preserve">The </t>
    </r>
    <r>
      <rPr>
        <b/>
        <u/>
        <sz val="12"/>
        <rFont val="Arial Narrow"/>
        <family val="2"/>
      </rPr>
      <t>plan’s</t>
    </r>
    <r>
      <rPr>
        <b/>
        <sz val="12"/>
        <rFont val="Arial Narrow"/>
        <family val="2"/>
      </rPr>
      <t xml:space="preserve"> overall </t>
    </r>
    <r>
      <rPr>
        <b/>
        <u/>
        <sz val="12"/>
        <rFont val="Arial Narrow"/>
        <family val="2"/>
      </rPr>
      <t>deductible</t>
    </r>
  </si>
  <si>
    <r>
      <rPr>
        <u/>
        <sz val="12"/>
        <rFont val="Arial Narrow"/>
        <family val="2"/>
      </rPr>
      <t>Rehabilitation services</t>
    </r>
    <r>
      <rPr>
        <sz val="12"/>
        <rFont val="Arial Narrow"/>
        <family val="2"/>
      </rPr>
      <t xml:space="preserve"> </t>
    </r>
    <r>
      <rPr>
        <i/>
        <sz val="12"/>
        <rFont val="Arial Narrow"/>
        <family val="2"/>
      </rPr>
      <t>(physical therapy)</t>
    </r>
  </si>
  <si>
    <r>
      <rPr>
        <u/>
        <sz val="12"/>
        <rFont val="Arial Narrow"/>
        <family val="2"/>
      </rPr>
      <t>Durable medical equipment</t>
    </r>
    <r>
      <rPr>
        <sz val="12"/>
        <rFont val="Arial Narrow"/>
        <family val="2"/>
      </rPr>
      <t xml:space="preserve"> </t>
    </r>
    <r>
      <rPr>
        <i/>
        <sz val="12"/>
        <rFont val="Arial Narrow"/>
        <family val="2"/>
      </rPr>
      <t>(crutches)</t>
    </r>
  </si>
  <si>
    <r>
      <rPr>
        <u/>
        <sz val="12"/>
        <rFont val="Arial Narrow"/>
        <family val="2"/>
      </rPr>
      <t>Diagnostic test</t>
    </r>
    <r>
      <rPr>
        <sz val="12"/>
        <rFont val="Arial Narrow"/>
        <family val="2"/>
      </rPr>
      <t xml:space="preserve"> </t>
    </r>
    <r>
      <rPr>
        <i/>
        <sz val="12"/>
        <rFont val="Arial Narrow"/>
        <family val="2"/>
      </rPr>
      <t>(x-ray)</t>
    </r>
  </si>
  <si>
    <r>
      <rPr>
        <b/>
        <sz val="12"/>
        <rFont val="Arial Narrow"/>
        <family val="2"/>
      </rPr>
      <t xml:space="preserve">This EXAMPLE event includes services like: </t>
    </r>
    <r>
      <rPr>
        <u/>
        <sz val="12"/>
        <rFont val="Arial Narrow"/>
        <family val="2"/>
      </rPr>
      <t>Emergency room care</t>
    </r>
    <r>
      <rPr>
        <sz val="12"/>
        <rFont val="Arial Narrow"/>
        <family val="2"/>
      </rPr>
      <t xml:space="preserve"> </t>
    </r>
    <r>
      <rPr>
        <i/>
        <sz val="12"/>
        <rFont val="Arial Narrow"/>
        <family val="2"/>
      </rPr>
      <t>(including medical supplies)</t>
    </r>
  </si>
  <si>
    <r>
      <rPr>
        <u/>
        <sz val="12"/>
        <rFont val="Arial Narrow"/>
        <family val="2"/>
      </rPr>
      <t>Durable medical equipment</t>
    </r>
    <r>
      <rPr>
        <sz val="12"/>
        <rFont val="Arial Narrow"/>
        <family val="2"/>
      </rPr>
      <t xml:space="preserve"> </t>
    </r>
    <r>
      <rPr>
        <i/>
        <sz val="12"/>
        <rFont val="Arial Narrow"/>
        <family val="2"/>
      </rPr>
      <t>(glucose meter)</t>
    </r>
  </si>
  <si>
    <r>
      <rPr>
        <u/>
        <sz val="10"/>
        <color rgb="FF000000"/>
        <rFont val="Times New Roman"/>
        <family val="2"/>
        <charset val="204"/>
      </rPr>
      <t>Prescription drugs</t>
    </r>
  </si>
  <si>
    <r>
      <rPr>
        <u/>
        <sz val="12"/>
        <rFont val="Arial Narrow"/>
        <family val="2"/>
      </rPr>
      <t>Diagnostic tests</t>
    </r>
    <r>
      <rPr>
        <sz val="12"/>
        <rFont val="Arial Narrow"/>
        <family val="2"/>
      </rPr>
      <t xml:space="preserve"> </t>
    </r>
    <r>
      <rPr>
        <i/>
        <sz val="12"/>
        <rFont val="Arial Narrow"/>
        <family val="2"/>
      </rPr>
      <t>(blood work)</t>
    </r>
  </si>
  <si>
    <r>
      <rPr>
        <b/>
        <sz val="12"/>
        <rFont val="Arial Narrow"/>
        <family val="2"/>
      </rPr>
      <t xml:space="preserve">This EXAMPLE event includes services like: </t>
    </r>
    <r>
      <rPr>
        <u/>
        <sz val="12"/>
        <rFont val="Arial Narrow"/>
        <family val="2"/>
      </rPr>
      <t>Primary care physician</t>
    </r>
    <r>
      <rPr>
        <sz val="12"/>
        <rFont val="Arial Narrow"/>
        <family val="2"/>
      </rPr>
      <t xml:space="preserve"> office visits (</t>
    </r>
    <r>
      <rPr>
        <i/>
        <sz val="12"/>
        <rFont val="Arial Narrow"/>
        <family val="2"/>
      </rPr>
      <t>including disease education)</t>
    </r>
  </si>
  <si>
    <r>
      <rPr>
        <sz val="12"/>
        <rFont val="Wingdings"/>
        <charset val="2"/>
      </rPr>
      <t></t>
    </r>
    <r>
      <rPr>
        <sz val="12"/>
        <rFont val="Times New Roman"/>
        <family val="1"/>
        <charset val="204"/>
      </rPr>
      <t xml:space="preserve"> </t>
    </r>
    <r>
      <rPr>
        <b/>
        <sz val="12"/>
        <rFont val="Arial Narrow"/>
        <family val="2"/>
      </rPr>
      <t xml:space="preserve">Other </t>
    </r>
    <r>
      <rPr>
        <b/>
        <u/>
        <sz val="12"/>
        <rFont val="Arial Narrow"/>
        <family val="2"/>
      </rPr>
      <t>coinsurance</t>
    </r>
    <r>
      <rPr>
        <b/>
        <sz val="12"/>
        <rFont val="Arial Narrow"/>
        <family val="2"/>
      </rPr>
      <t xml:space="preserve">                                          25%</t>
    </r>
  </si>
  <si>
    <r>
      <rPr>
        <sz val="12"/>
        <rFont val="Wingdings"/>
        <charset val="2"/>
      </rPr>
      <t></t>
    </r>
    <r>
      <rPr>
        <sz val="12"/>
        <rFont val="Times New Roman"/>
        <family val="1"/>
        <charset val="204"/>
      </rPr>
      <t xml:space="preserve"> </t>
    </r>
    <r>
      <rPr>
        <b/>
        <sz val="12"/>
        <rFont val="Arial Narrow"/>
        <family val="2"/>
      </rPr>
      <t xml:space="preserve">Hospital (facility) </t>
    </r>
    <r>
      <rPr>
        <b/>
        <u/>
        <sz val="12"/>
        <rFont val="Arial Narrow"/>
        <family val="2"/>
      </rPr>
      <t>coinsurance</t>
    </r>
    <r>
      <rPr>
        <b/>
        <sz val="12"/>
        <rFont val="Arial Narrow"/>
        <family val="2"/>
      </rPr>
      <t xml:space="preserve">                       25%</t>
    </r>
  </si>
  <si>
    <r>
      <rPr>
        <sz val="12"/>
        <rFont val="Wingdings"/>
        <charset val="2"/>
      </rPr>
      <t></t>
    </r>
    <r>
      <rPr>
        <sz val="12"/>
        <rFont val="Times New Roman"/>
        <family val="1"/>
        <charset val="204"/>
      </rPr>
      <t xml:space="preserve"> </t>
    </r>
    <r>
      <rPr>
        <b/>
        <u/>
        <sz val="12"/>
        <rFont val="Arial Narrow"/>
        <family val="2"/>
      </rPr>
      <t>Specialist copayment</t>
    </r>
    <r>
      <rPr>
        <b/>
        <sz val="12"/>
        <rFont val="Arial Narrow"/>
        <family val="2"/>
      </rPr>
      <t xml:space="preserve">                                      $50</t>
    </r>
  </si>
  <si>
    <r>
      <rPr>
        <sz val="12"/>
        <rFont val="Wingdings"/>
        <charset val="2"/>
      </rPr>
      <t></t>
    </r>
    <r>
      <rPr>
        <sz val="12"/>
        <rFont val="Times New Roman"/>
        <family val="1"/>
        <charset val="204"/>
      </rPr>
      <t xml:space="preserve"> </t>
    </r>
    <r>
      <rPr>
        <b/>
        <sz val="12"/>
        <rFont val="Arial Narrow"/>
        <family val="2"/>
      </rPr>
      <t xml:space="preserve">The </t>
    </r>
    <r>
      <rPr>
        <b/>
        <u/>
        <sz val="12"/>
        <rFont val="Arial Narrow"/>
        <family val="2"/>
      </rPr>
      <t>plan’s</t>
    </r>
    <r>
      <rPr>
        <b/>
        <sz val="12"/>
        <rFont val="Arial Narrow"/>
        <family val="2"/>
      </rPr>
      <t xml:space="preserve"> overall </t>
    </r>
    <r>
      <rPr>
        <b/>
        <u/>
        <sz val="12"/>
        <rFont val="Arial Narrow"/>
        <family val="2"/>
      </rPr>
      <t>deductible</t>
    </r>
    <r>
      <rPr>
        <b/>
        <sz val="12"/>
        <rFont val="Arial Narrow"/>
        <family val="2"/>
      </rPr>
      <t xml:space="preserve">                     $3,000</t>
    </r>
  </si>
  <si>
    <r>
      <rPr>
        <u/>
        <sz val="12"/>
        <rFont val="Arial Narrow"/>
        <family val="2"/>
      </rPr>
      <t>Specialist</t>
    </r>
    <r>
      <rPr>
        <sz val="12"/>
        <rFont val="Arial Narrow"/>
        <family val="2"/>
      </rPr>
      <t xml:space="preserve"> visit </t>
    </r>
    <r>
      <rPr>
        <i/>
        <sz val="12"/>
        <rFont val="Arial Narrow"/>
        <family val="2"/>
      </rPr>
      <t>(anesthesia)</t>
    </r>
  </si>
  <si>
    <r>
      <rPr>
        <u/>
        <sz val="12"/>
        <rFont val="Arial Narrow"/>
        <family val="2"/>
      </rPr>
      <t>Diagnostic tests</t>
    </r>
    <r>
      <rPr>
        <sz val="12"/>
        <rFont val="Arial Narrow"/>
        <family val="2"/>
      </rPr>
      <t xml:space="preserve"> (</t>
    </r>
    <r>
      <rPr>
        <i/>
        <sz val="12"/>
        <rFont val="Arial Narrow"/>
        <family val="2"/>
      </rPr>
      <t>ultrasounds and blood work)</t>
    </r>
  </si>
  <si>
    <r>
      <rPr>
        <b/>
        <sz val="12"/>
        <rFont val="Arial Narrow"/>
        <family val="2"/>
      </rPr>
      <t xml:space="preserve">This EXAMPLE event includes services like: </t>
    </r>
    <r>
      <rPr>
        <u/>
        <sz val="12"/>
        <rFont val="Arial Narrow"/>
        <family val="2"/>
      </rPr>
      <t>Specialist</t>
    </r>
    <r>
      <rPr>
        <sz val="12"/>
        <rFont val="Arial Narrow"/>
        <family val="2"/>
      </rPr>
      <t xml:space="preserve"> office visits (</t>
    </r>
    <r>
      <rPr>
        <i/>
        <sz val="12"/>
        <rFont val="Arial Narrow"/>
        <family val="2"/>
      </rPr>
      <t xml:space="preserve">prenatal care) </t>
    </r>
    <r>
      <rPr>
        <sz val="12"/>
        <rFont val="Arial Narrow"/>
        <family val="2"/>
      </rPr>
      <t>Childbirth/Delivery Professional Services Childbirth/Delivery Facility Services</t>
    </r>
  </si>
  <si>
    <r>
      <rPr>
        <sz val="12"/>
        <rFont val="Wingdings"/>
        <charset val="2"/>
      </rPr>
      <t></t>
    </r>
    <r>
      <rPr>
        <sz val="12"/>
        <rFont val="Times New Roman"/>
        <family val="1"/>
        <charset val="204"/>
      </rPr>
      <t xml:space="preserve"> </t>
    </r>
    <r>
      <rPr>
        <b/>
        <sz val="12"/>
        <rFont val="Arial Narrow"/>
        <family val="2"/>
      </rPr>
      <t xml:space="preserve">Other </t>
    </r>
    <r>
      <rPr>
        <b/>
        <u/>
        <sz val="12"/>
        <rFont val="Arial Narrow"/>
        <family val="2"/>
      </rPr>
      <t>coinsurance</t>
    </r>
    <r>
      <rPr>
        <b/>
        <sz val="12"/>
        <rFont val="Arial Narrow"/>
        <family val="2"/>
      </rPr>
      <t xml:space="preserve">                                         25%</t>
    </r>
  </si>
  <si>
    <r>
      <rPr>
        <sz val="12"/>
        <rFont val="Wingdings"/>
        <charset val="2"/>
      </rPr>
      <t></t>
    </r>
    <r>
      <rPr>
        <sz val="12"/>
        <rFont val="Times New Roman"/>
        <family val="1"/>
        <charset val="204"/>
      </rPr>
      <t xml:space="preserve"> </t>
    </r>
    <r>
      <rPr>
        <b/>
        <sz val="12"/>
        <rFont val="Arial Narrow"/>
        <family val="2"/>
      </rPr>
      <t xml:space="preserve">Hospital (facility) </t>
    </r>
    <r>
      <rPr>
        <b/>
        <u/>
        <sz val="12"/>
        <rFont val="Arial Narrow"/>
        <family val="2"/>
      </rPr>
      <t>coinsurance</t>
    </r>
    <r>
      <rPr>
        <b/>
        <sz val="12"/>
        <rFont val="Arial Narrow"/>
        <family val="2"/>
      </rPr>
      <t xml:space="preserve">                     25%</t>
    </r>
  </si>
  <si>
    <r>
      <rPr>
        <sz val="12"/>
        <rFont val="Wingdings"/>
        <charset val="2"/>
      </rPr>
      <t></t>
    </r>
    <r>
      <rPr>
        <sz val="12"/>
        <rFont val="Times New Roman"/>
        <family val="1"/>
        <charset val="204"/>
      </rPr>
      <t xml:space="preserve"> </t>
    </r>
    <r>
      <rPr>
        <b/>
        <u/>
        <sz val="12"/>
        <rFont val="Arial Narrow"/>
        <family val="2"/>
      </rPr>
      <t>Specialist copayment</t>
    </r>
    <r>
      <rPr>
        <b/>
        <sz val="12"/>
        <rFont val="Arial Narrow"/>
        <family val="2"/>
      </rPr>
      <t xml:space="preserve">                                     $50</t>
    </r>
  </si>
  <si>
    <r>
      <rPr>
        <sz val="12"/>
        <rFont val="Wingdings"/>
        <charset val="2"/>
      </rPr>
      <t></t>
    </r>
    <r>
      <rPr>
        <sz val="12"/>
        <rFont val="Times New Roman"/>
        <family val="1"/>
        <charset val="204"/>
      </rPr>
      <t xml:space="preserve"> </t>
    </r>
    <r>
      <rPr>
        <b/>
        <sz val="12"/>
        <rFont val="Arial Narrow"/>
        <family val="2"/>
      </rPr>
      <t xml:space="preserve">The </t>
    </r>
    <r>
      <rPr>
        <b/>
        <u/>
        <sz val="12"/>
        <rFont val="Arial Narrow"/>
        <family val="2"/>
      </rPr>
      <t>plan’s</t>
    </r>
    <r>
      <rPr>
        <b/>
        <sz val="12"/>
        <rFont val="Arial Narrow"/>
        <family val="2"/>
      </rPr>
      <t xml:space="preserve"> overall </t>
    </r>
    <r>
      <rPr>
        <b/>
        <u/>
        <sz val="12"/>
        <rFont val="Arial Narrow"/>
        <family val="2"/>
      </rPr>
      <t>deductible</t>
    </r>
    <r>
      <rPr>
        <b/>
        <sz val="12"/>
        <rFont val="Arial Narrow"/>
        <family val="2"/>
      </rPr>
      <t xml:space="preserve">                   $3,000</t>
    </r>
  </si>
  <si>
    <r>
      <rPr>
        <b/>
        <sz val="14"/>
        <color rgb="FFFFFFFF"/>
        <rFont val="Arial Narrow"/>
        <family val="2"/>
      </rPr>
      <t xml:space="preserve">Mia’s Simple Fracture
</t>
    </r>
    <r>
      <rPr>
        <sz val="12"/>
        <color rgb="FFFFFFFF"/>
        <rFont val="Arial Narrow"/>
        <family val="2"/>
      </rPr>
      <t>(in-network emergency room visit and follow up care)</t>
    </r>
  </si>
  <si>
    <r>
      <rPr>
        <b/>
        <sz val="14"/>
        <color rgb="FFFFFFFF"/>
        <rFont val="Arial Narrow"/>
        <family val="2"/>
      </rPr>
      <t xml:space="preserve">Managing Joe’s type 2 Diabetes
</t>
    </r>
    <r>
      <rPr>
        <sz val="12"/>
        <color rgb="FFFFFFFF"/>
        <rFont val="Arial Narrow"/>
        <family val="2"/>
      </rPr>
      <t>(a year of routine in-network care of a well- controlled condition)</t>
    </r>
  </si>
  <si>
    <r>
      <rPr>
        <b/>
        <sz val="14"/>
        <color rgb="FFFFFFFF"/>
        <rFont val="Arial Narrow"/>
        <family val="2"/>
      </rPr>
      <t xml:space="preserve">Peg is Having a Baby
</t>
    </r>
    <r>
      <rPr>
        <sz val="12"/>
        <color rgb="FFFFFFFF"/>
        <rFont val="Arial Narrow"/>
        <family val="2"/>
      </rPr>
      <t>(9 months of in-network pre-natal care and a hospital delivery)</t>
    </r>
  </si>
  <si>
    <t>This is not a cost estimator. Treatments shown are just examples of how this plan might cover medical care. Your actual costs will be different depending on the actual care you receive, the prices your providers charge, and many other factors. Focus on the cost sharing amounts (deductibles, copayments and coinsurance) and excluded services under the plan. Use this information to compare the portion of costs you might pay under different health plans. Please note these coverage examples are based on self-only coverage.</t>
  </si>
  <si>
    <r>
      <rPr>
        <sz val="10"/>
        <color rgb="FF000000"/>
        <rFont val="Times New Roman"/>
        <family val="2"/>
        <charset val="204"/>
      </rPr>
      <t>About these Coverage Examples:</t>
    </r>
  </si>
  <si>
    <r>
      <rPr>
        <sz val="12"/>
        <rFont val="Arial Narrow"/>
        <family val="2"/>
      </rPr>
      <t>––––––––––––––––––––––</t>
    </r>
    <r>
      <rPr>
        <i/>
        <sz val="12"/>
        <rFont val="Arial Narrow"/>
        <family val="2"/>
      </rPr>
      <t xml:space="preserve">To see examples of how this </t>
    </r>
    <r>
      <rPr>
        <i/>
        <u/>
        <sz val="12"/>
        <rFont val="Arial Narrow"/>
        <family val="2"/>
      </rPr>
      <t>plan</t>
    </r>
    <r>
      <rPr>
        <i/>
        <sz val="12"/>
        <rFont val="Arial Narrow"/>
        <family val="2"/>
      </rPr>
      <t xml:space="preserve"> might cover costs for a sample medical situation, see the next section.–––––––––––</t>
    </r>
    <r>
      <rPr>
        <sz val="12"/>
        <rFont val="Arial Narrow"/>
        <family val="2"/>
      </rPr>
      <t>–––––––––––</t>
    </r>
  </si>
  <si>
    <r>
      <rPr>
        <sz val="12"/>
        <rFont val="Arial Narrow"/>
        <family val="2"/>
      </rPr>
      <t xml:space="preserve">If your </t>
    </r>
    <r>
      <rPr>
        <u/>
        <sz val="12"/>
        <rFont val="Arial Narrow"/>
        <family val="2"/>
      </rPr>
      <t>plan</t>
    </r>
    <r>
      <rPr>
        <sz val="12"/>
        <rFont val="Arial Narrow"/>
        <family val="2"/>
      </rPr>
      <t xml:space="preserve"> doesn’t meet the </t>
    </r>
    <r>
      <rPr>
        <u/>
        <sz val="12"/>
        <rFont val="Arial Narrow"/>
        <family val="2"/>
      </rPr>
      <t>Minimum Value Standards</t>
    </r>
    <r>
      <rPr>
        <sz val="12"/>
        <rFont val="Arial Narrow"/>
        <family val="2"/>
      </rPr>
      <t xml:space="preserve">, you may be eligible for a </t>
    </r>
    <r>
      <rPr>
        <u/>
        <sz val="12"/>
        <rFont val="Arial Narrow"/>
        <family val="2"/>
      </rPr>
      <t>premium tax credit</t>
    </r>
    <r>
      <rPr>
        <sz val="12"/>
        <rFont val="Arial Narrow"/>
        <family val="2"/>
      </rPr>
      <t xml:space="preserve"> to help you pay for a </t>
    </r>
    <r>
      <rPr>
        <u/>
        <sz val="12"/>
        <rFont val="Arial Narrow"/>
        <family val="2"/>
      </rPr>
      <t>plan</t>
    </r>
    <r>
      <rPr>
        <sz val="12"/>
        <rFont val="Arial Narrow"/>
        <family val="2"/>
      </rPr>
      <t xml:space="preserve"> through the </t>
    </r>
    <r>
      <rPr>
        <u/>
        <sz val="12"/>
        <rFont val="Arial Narrow"/>
        <family val="2"/>
      </rPr>
      <t>Marketplace</t>
    </r>
    <r>
      <rPr>
        <sz val="12"/>
        <rFont val="Arial Narrow"/>
        <family val="2"/>
      </rPr>
      <t>.</t>
    </r>
  </si>
  <si>
    <r>
      <rPr>
        <b/>
        <sz val="12"/>
        <rFont val="Arial Narrow"/>
        <family val="2"/>
      </rPr>
      <t xml:space="preserve">Does this </t>
    </r>
    <r>
      <rPr>
        <b/>
        <u/>
        <sz val="12"/>
        <rFont val="Arial Narrow"/>
        <family val="2"/>
      </rPr>
      <t>plan</t>
    </r>
    <r>
      <rPr>
        <b/>
        <sz val="12"/>
        <rFont val="Arial Narrow"/>
        <family val="2"/>
      </rPr>
      <t xml:space="preserve"> meet Minimum Value Standards?  Yes.</t>
    </r>
  </si>
  <si>
    <r>
      <rPr>
        <sz val="12"/>
        <rFont val="Arial Narrow"/>
        <family val="2"/>
      </rPr>
      <t xml:space="preserve">If you don’t have </t>
    </r>
    <r>
      <rPr>
        <u/>
        <sz val="12"/>
        <rFont val="Arial Narrow"/>
        <family val="2"/>
      </rPr>
      <t>Minimum Essential Coverage</t>
    </r>
    <r>
      <rPr>
        <sz val="12"/>
        <rFont val="Arial Narrow"/>
        <family val="2"/>
      </rPr>
      <t xml:space="preserve"> for a month, you’ll have to make a payment when you file your tax return unless you qualify for an exemption from the requirement that you have health coverage for that month.</t>
    </r>
  </si>
  <si>
    <r>
      <rPr>
        <b/>
        <sz val="12"/>
        <rFont val="Arial Narrow"/>
        <family val="2"/>
      </rPr>
      <t xml:space="preserve">Does this </t>
    </r>
    <r>
      <rPr>
        <b/>
        <u/>
        <sz val="12"/>
        <rFont val="Arial Narrow"/>
        <family val="2"/>
      </rPr>
      <t>plan</t>
    </r>
    <r>
      <rPr>
        <b/>
        <sz val="12"/>
        <rFont val="Arial Narrow"/>
        <family val="2"/>
      </rPr>
      <t xml:space="preserve"> provide Minimum Essential Coverage?  Yes</t>
    </r>
  </si>
  <si>
    <t>   For non-federal governmental group health plans and church plans that are group health plans, contact Blue Cross Blue Shield of Arizona at 1-877-475-8440. If your coverage is insured, you may also contact the Arizona Department of Insurance at 602-364-2499, or 1-800-325-2548 in Arizona but outside the Phoenix area.</t>
  </si>
  <si>
    <t>   For group health coverage subject to ERISA, contact Blue Cross Blue Shield of Arizona at 1-877-475-8440. You may also contact the Department of Labor’s Employee Benefits Security Administration at 1-866-444-EBSA (3272) or www.dol.gov/ebsa/healthreform. If your coverage is insured, you may also contact the Arizona Department of Insurance at 602-364-2499, or 1-800-325-2548 in Arizona but outside the Phoenix area.</t>
  </si>
  <si>
    <t>Your Grievance and Appeals Rights: There are agencies that can help if you have a complaint against your plan for a denial of a claim. This complaint is called a grievance or appeal. For more information about your rights, look at the explanation of benefits you will receive for that medical claim. Your plan documents also provide complete information to submit a claim, appeal, or a grievance for any reason to your plan. For more information about your rights, this notice, or assistance, contact:</t>
  </si>
  <si>
    <r>
      <rPr>
        <sz val="12"/>
        <rFont val="Arial Narrow"/>
        <family val="2"/>
      </rPr>
      <t xml:space="preserve">Other coverage options may be available to you too, including buying individual insurance coverage through the Health Insurance </t>
    </r>
    <r>
      <rPr>
        <u/>
        <sz val="12"/>
        <rFont val="Arial Narrow"/>
        <family val="2"/>
      </rPr>
      <t>Marketplace</t>
    </r>
    <r>
      <rPr>
        <sz val="12"/>
        <rFont val="Arial Narrow"/>
        <family val="2"/>
      </rPr>
      <t xml:space="preserve">. For more information about the </t>
    </r>
    <r>
      <rPr>
        <u/>
        <sz val="12"/>
        <rFont val="Arial Narrow"/>
        <family val="2"/>
      </rPr>
      <t>Marketplace</t>
    </r>
    <r>
      <rPr>
        <sz val="12"/>
        <rFont val="Arial Narrow"/>
        <family val="2"/>
      </rPr>
      <t xml:space="preserve">, visit </t>
    </r>
    <r>
      <rPr>
        <u/>
        <sz val="12"/>
        <rFont val="Arial Narrow"/>
        <family val="2"/>
      </rPr>
      <t>www.HealthCare.gov</t>
    </r>
    <r>
      <rPr>
        <sz val="12"/>
        <rFont val="Arial Narrow"/>
        <family val="2"/>
      </rPr>
      <t xml:space="preserve"> or call 1-800-318-2596.</t>
    </r>
  </si>
  <si>
    <t>    Church plans are not covered by the Federal COBRA continuation coverage rules. If the coverage is insured, individuals should contact the Arizona Department of Insurance (602-364-2499, or 1-800-325-2548 in Arizona but outside the Phoenix area) regarding their possible rights to continuation coverage under State law.</t>
  </si>
  <si>
    <r>
      <rPr>
        <sz val="12"/>
        <rFont val="Wingdings"/>
        <charset val="2"/>
      </rPr>
      <t></t>
    </r>
    <r>
      <rPr>
        <sz val="12"/>
        <rFont val="Times New Roman"/>
        <family val="1"/>
        <charset val="204"/>
      </rPr>
      <t xml:space="preserve">   </t>
    </r>
    <r>
      <rPr>
        <sz val="12"/>
        <rFont val="Arial Narrow"/>
        <family val="2"/>
      </rPr>
      <t xml:space="preserve"> For non-federal governmental </t>
    </r>
    <r>
      <rPr>
        <u/>
        <sz val="12"/>
        <rFont val="Arial Narrow"/>
        <family val="2"/>
      </rPr>
      <t>group health plans</t>
    </r>
    <r>
      <rPr>
        <sz val="12"/>
        <rFont val="Arial Narrow"/>
        <family val="2"/>
      </rPr>
      <t>, contact the Department of Health and Human Services, Center for Consumer Information and Insurance Oversight, at 1-877-267-2323 x61565 or www.cciio.cms.gov.</t>
    </r>
  </si>
  <si>
    <r>
      <rPr>
        <sz val="12"/>
        <rFont val="Wingdings"/>
        <charset val="2"/>
      </rPr>
      <t></t>
    </r>
    <r>
      <rPr>
        <sz val="12"/>
        <rFont val="Times New Roman"/>
        <family val="1"/>
        <charset val="204"/>
      </rPr>
      <t xml:space="preserve">   </t>
    </r>
    <r>
      <rPr>
        <sz val="12"/>
        <rFont val="Arial Narrow"/>
        <family val="2"/>
      </rPr>
      <t xml:space="preserve"> For </t>
    </r>
    <r>
      <rPr>
        <u/>
        <sz val="12"/>
        <rFont val="Arial Narrow"/>
        <family val="2"/>
      </rPr>
      <t>group health</t>
    </r>
    <r>
      <rPr>
        <sz val="12"/>
        <rFont val="Arial Narrow"/>
        <family val="2"/>
      </rPr>
      <t xml:space="preserve"> coverage subject to ERISA, contact the Department of Labor’s Employee Benefits Security Administration at 1-866-444-EBSA (3272) or www.dol.gov/ebsa/healthreform.</t>
    </r>
  </si>
  <si>
    <r>
      <rPr>
        <b/>
        <sz val="12"/>
        <rFont val="Arial Narrow"/>
        <family val="2"/>
      </rPr>
      <t>Your Rights to Continue Coverage</t>
    </r>
    <r>
      <rPr>
        <b/>
        <sz val="12"/>
        <color rgb="FF0080BE"/>
        <rFont val="Arial Narrow"/>
        <family val="2"/>
      </rPr>
      <t xml:space="preserve">: </t>
    </r>
    <r>
      <rPr>
        <sz val="12"/>
        <rFont val="Arial Narrow"/>
        <family val="2"/>
      </rPr>
      <t>There are agencies that can help if you want to continue your coverage after it ends. The contact information for those agencies is:</t>
    </r>
  </si>
  <si>
    <r>
      <rPr>
        <sz val="12"/>
        <rFont val="Symbol"/>
        <family val="1"/>
      </rPr>
      <t></t>
    </r>
    <r>
      <rPr>
        <sz val="12"/>
        <rFont val="Times New Roman"/>
        <family val="1"/>
        <charset val="204"/>
      </rPr>
      <t xml:space="preserve">   </t>
    </r>
    <r>
      <rPr>
        <sz val="12"/>
        <rFont val="Arial Narrow"/>
        <family val="2"/>
      </rPr>
      <t xml:space="preserve"> Non-emergency care when traveling outside the U.S.</t>
    </r>
  </si>
  <si>
    <r>
      <rPr>
        <sz val="12"/>
        <rFont val="Symbol"/>
        <family val="1"/>
      </rPr>
      <t></t>
    </r>
    <r>
      <rPr>
        <sz val="12"/>
        <rFont val="Times New Roman"/>
        <family val="1"/>
        <charset val="204"/>
      </rPr>
      <t xml:space="preserve">   </t>
    </r>
    <r>
      <rPr>
        <sz val="12"/>
        <rFont val="Arial Narrow"/>
        <family val="2"/>
      </rPr>
      <t xml:space="preserve"> Chiropractic care</t>
    </r>
  </si>
  <si>
    <r>
      <rPr>
        <sz val="12"/>
        <rFont val="Symbol"/>
        <family val="1"/>
      </rPr>
      <t></t>
    </r>
    <r>
      <rPr>
        <sz val="12"/>
        <rFont val="Times New Roman"/>
        <family val="1"/>
        <charset val="204"/>
      </rPr>
      <t xml:space="preserve">   </t>
    </r>
    <r>
      <rPr>
        <sz val="12"/>
        <rFont val="Arial Narrow"/>
        <family val="2"/>
      </rPr>
      <t xml:space="preserve"> Bariatric surgery</t>
    </r>
  </si>
  <si>
    <r>
      <rPr>
        <b/>
        <sz val="12"/>
        <rFont val="Arial Narrow"/>
        <family val="2"/>
      </rPr>
      <t xml:space="preserve">Other Covered Services (Limitations may apply to these services. This isn’t a complete list. Please see your </t>
    </r>
    <r>
      <rPr>
        <b/>
        <u/>
        <sz val="12"/>
        <rFont val="Arial Narrow"/>
        <family val="2"/>
      </rPr>
      <t>plan</t>
    </r>
    <r>
      <rPr>
        <b/>
        <sz val="12"/>
        <rFont val="Arial Narrow"/>
        <family val="2"/>
      </rPr>
      <t xml:space="preserve"> document.)</t>
    </r>
  </si>
  <si>
    <t>    Out-of-network Mail Order, out-of-network Specialty, and out-of-network 90-day retail supply of drugs
    Preventive services not required to be covered by state or federal law
    Private-duty nursing
    Respite care, except as stated in plan
    Routine foot care
    Routine vision exam exceeding 1 visit per calendar year
    Services, tests and procedures that are excluded under medical coverage guidelines
    Sexual dysfunction treatment and services
    Weight loss programs</t>
  </si>
  <si>
    <t>    Hearing aids
    Home health care and infusion therapy exceeding 6 hours of care per member per day
    Homeopathic services
    Infertility medication and treatment
    Inpatient EAR treatment exceeding 120 days per calendar year and inpatient SNF treatment exceeding 180 days per calendar year
    Long-term care, except long-term acute care up to a 365 days benefit plan maximum
    Massage therapy other than allowed under medical coverage guidelines
    Naturopathic services</t>
  </si>
  <si>
    <t>    Acupuncture
    Care that is not medically necessary
    Cosmetic surgery, cosmetic services &amp; supplies
    Custodial care
    Dental care except as stated in plan
    DME rental/repair charges that exceed DME purchase price
    Experimental and investigational treatments except as stated in plan
    Eyewear except as stated in plan
    Flat feet treatment and services
    Genetic and chromosomal testing, except as stated in plan
    Habilitation services</t>
  </si>
  <si>
    <r>
      <rPr>
        <b/>
        <sz val="12"/>
        <rFont val="Arial Narrow"/>
        <family val="2"/>
      </rPr>
      <t xml:space="preserve">Services Your </t>
    </r>
    <r>
      <rPr>
        <b/>
        <u/>
        <sz val="12"/>
        <rFont val="Arial Narrow"/>
        <family val="2"/>
      </rPr>
      <t>Plan</t>
    </r>
    <r>
      <rPr>
        <b/>
        <sz val="12"/>
        <rFont val="Arial Narrow"/>
        <family val="2"/>
      </rPr>
      <t xml:space="preserve"> Generally Does NOT Cover (Check your policy or </t>
    </r>
    <r>
      <rPr>
        <b/>
        <u/>
        <sz val="12"/>
        <rFont val="Arial Narrow"/>
        <family val="2"/>
      </rPr>
      <t>plan</t>
    </r>
    <r>
      <rPr>
        <b/>
        <sz val="12"/>
        <rFont val="Arial Narrow"/>
        <family val="2"/>
      </rPr>
      <t xml:space="preserve"> document for more information and a list of any other </t>
    </r>
    <r>
      <rPr>
        <b/>
        <u/>
        <sz val="12"/>
        <rFont val="Arial Narrow"/>
        <family val="2"/>
      </rPr>
      <t>excluded services</t>
    </r>
    <r>
      <rPr>
        <b/>
        <sz val="12"/>
        <rFont val="Arial Narrow"/>
        <family val="2"/>
      </rPr>
      <t>.)</t>
    </r>
  </si>
  <si>
    <r>
      <rPr>
        <sz val="10"/>
        <color rgb="FF000000"/>
        <rFont val="Times New Roman"/>
        <family val="2"/>
        <charset val="204"/>
      </rPr>
      <t>Excluded Services &amp; Other Covered Services:</t>
    </r>
  </si>
  <si>
    <r>
      <rPr>
        <sz val="10"/>
        <color rgb="FF000000"/>
        <rFont val="Times New Roman"/>
        <family val="2"/>
        <charset val="204"/>
      </rPr>
      <t>Excluded</t>
    </r>
  </si>
  <si>
    <r>
      <rPr>
        <sz val="10"/>
        <color rgb="FF000000"/>
        <rFont val="Times New Roman"/>
        <family val="2"/>
        <charset val="204"/>
      </rPr>
      <t>Not covered</t>
    </r>
  </si>
  <si>
    <r>
      <rPr>
        <sz val="10"/>
        <color rgb="FF000000"/>
        <rFont val="Times New Roman"/>
        <family val="2"/>
        <charset val="204"/>
      </rPr>
      <t>Children’s dental check-up</t>
    </r>
  </si>
  <si>
    <r>
      <rPr>
        <sz val="10"/>
        <color rgb="FF000000"/>
        <rFont val="Times New Roman"/>
        <family val="2"/>
        <charset val="204"/>
      </rPr>
      <t>Children’s glasses</t>
    </r>
  </si>
  <si>
    <r>
      <rPr>
        <sz val="12"/>
        <rFont val="Arial Narrow"/>
        <family val="2"/>
      </rPr>
      <t xml:space="preserve">Limit of 1 routine vision exam/calendar year.
</t>
    </r>
    <r>
      <rPr>
        <u/>
        <sz val="12"/>
        <rFont val="Arial Narrow"/>
        <family val="2"/>
      </rPr>
      <t>In-network copay</t>
    </r>
    <r>
      <rPr>
        <sz val="12"/>
        <rFont val="Arial Narrow"/>
        <family val="2"/>
      </rPr>
      <t xml:space="preserve"> waived for members under age 5.</t>
    </r>
  </si>
  <si>
    <r>
      <rPr>
        <sz val="12"/>
        <rFont val="Arial Narrow"/>
        <family val="2"/>
      </rPr>
      <t xml:space="preserve">40% </t>
    </r>
    <r>
      <rPr>
        <u/>
        <sz val="12"/>
        <rFont val="Arial Narrow"/>
        <family val="2"/>
      </rPr>
      <t>coinsurance</t>
    </r>
    <r>
      <rPr>
        <sz val="12"/>
        <rFont val="Arial Narrow"/>
        <family val="2"/>
      </rPr>
      <t xml:space="preserve"> &amp; </t>
    </r>
    <r>
      <rPr>
        <u/>
        <sz val="12"/>
        <rFont val="Arial Narrow"/>
        <family val="2"/>
      </rPr>
      <t>balance bill</t>
    </r>
  </si>
  <si>
    <r>
      <rPr>
        <sz val="12"/>
        <rFont val="Arial Narrow"/>
        <family val="2"/>
      </rPr>
      <t xml:space="preserve">$25 </t>
    </r>
    <r>
      <rPr>
        <u/>
        <sz val="12"/>
        <rFont val="Arial Narrow"/>
        <family val="2"/>
      </rPr>
      <t>copay</t>
    </r>
    <r>
      <rPr>
        <sz val="12"/>
        <rFont val="Arial Narrow"/>
        <family val="2"/>
      </rPr>
      <t xml:space="preserve">, </t>
    </r>
    <r>
      <rPr>
        <u/>
        <sz val="12"/>
        <rFont val="Arial Narrow"/>
        <family val="2"/>
      </rPr>
      <t>deductible</t>
    </r>
    <r>
      <rPr>
        <sz val="12"/>
        <rFont val="Arial Narrow"/>
        <family val="2"/>
      </rPr>
      <t xml:space="preserve"> does not apply</t>
    </r>
  </si>
  <si>
    <r>
      <rPr>
        <sz val="10"/>
        <color rgb="FF000000"/>
        <rFont val="Times New Roman"/>
        <family val="2"/>
        <charset val="204"/>
      </rPr>
      <t>Children’s eye exam</t>
    </r>
  </si>
  <si>
    <r>
      <rPr>
        <sz val="10"/>
        <color rgb="FF000000"/>
        <rFont val="Times New Roman"/>
        <family val="2"/>
        <charset val="204"/>
      </rPr>
      <t>If your child needs dental or eye care</t>
    </r>
  </si>
  <si>
    <r>
      <rPr>
        <sz val="10"/>
        <color rgb="FF000000"/>
        <rFont val="Times New Roman"/>
        <family val="2"/>
        <charset val="204"/>
      </rPr>
      <t>None</t>
    </r>
  </si>
  <si>
    <r>
      <rPr>
        <sz val="12"/>
        <rFont val="Arial Narrow"/>
        <family val="2"/>
      </rPr>
      <t xml:space="preserve">No charge except </t>
    </r>
    <r>
      <rPr>
        <u/>
        <sz val="12"/>
        <rFont val="Arial Narrow"/>
        <family val="2"/>
      </rPr>
      <t>balance bill</t>
    </r>
    <r>
      <rPr>
        <sz val="12"/>
        <rFont val="Arial Narrow"/>
        <family val="2"/>
      </rPr>
      <t xml:space="preserve">, </t>
    </r>
    <r>
      <rPr>
        <u/>
        <sz val="12"/>
        <rFont val="Arial Narrow"/>
        <family val="2"/>
      </rPr>
      <t>deductible</t>
    </r>
    <r>
      <rPr>
        <sz val="12"/>
        <rFont val="Arial Narrow"/>
        <family val="2"/>
      </rPr>
      <t xml:space="preserve"> does not apply</t>
    </r>
  </si>
  <si>
    <r>
      <rPr>
        <sz val="12"/>
        <rFont val="Arial Narrow"/>
        <family val="2"/>
      </rPr>
      <t xml:space="preserve">No charge, </t>
    </r>
    <r>
      <rPr>
        <u/>
        <sz val="12"/>
        <rFont val="Arial Narrow"/>
        <family val="2"/>
      </rPr>
      <t>deductible</t>
    </r>
    <r>
      <rPr>
        <sz val="12"/>
        <rFont val="Arial Narrow"/>
        <family val="2"/>
      </rPr>
      <t xml:space="preserve"> does not apply</t>
    </r>
  </si>
  <si>
    <r>
      <rPr>
        <u/>
        <sz val="10"/>
        <color rgb="FF000000"/>
        <rFont val="Times New Roman"/>
        <family val="2"/>
        <charset val="204"/>
      </rPr>
      <t>Hospice services</t>
    </r>
  </si>
  <si>
    <r>
      <rPr>
        <sz val="12"/>
        <rFont val="Arial Narrow"/>
        <family val="2"/>
      </rPr>
      <t xml:space="preserve">Office visit </t>
    </r>
    <r>
      <rPr>
        <u/>
        <sz val="12"/>
        <rFont val="Arial Narrow"/>
        <family val="2"/>
      </rPr>
      <t>copay</t>
    </r>
    <r>
      <rPr>
        <sz val="12"/>
        <rFont val="Arial Narrow"/>
        <family val="2"/>
      </rPr>
      <t xml:space="preserve">, </t>
    </r>
    <r>
      <rPr>
        <u/>
        <sz val="12"/>
        <rFont val="Arial Narrow"/>
        <family val="2"/>
      </rPr>
      <t>deductible</t>
    </r>
    <r>
      <rPr>
        <sz val="12"/>
        <rFont val="Arial Narrow"/>
        <family val="2"/>
      </rPr>
      <t xml:space="preserve"> does not apply or 25% </t>
    </r>
    <r>
      <rPr>
        <u/>
        <sz val="12"/>
        <rFont val="Arial Narrow"/>
        <family val="2"/>
      </rPr>
      <t>coinsurance</t>
    </r>
  </si>
  <si>
    <r>
      <rPr>
        <u/>
        <sz val="10"/>
        <color rgb="FF000000"/>
        <rFont val="Times New Roman"/>
        <family val="2"/>
        <charset val="204"/>
      </rPr>
      <t>Durable medical equipment</t>
    </r>
  </si>
  <si>
    <r>
      <rPr>
        <sz val="10"/>
        <color rgb="FF000000"/>
        <rFont val="Times New Roman"/>
        <family val="2"/>
        <charset val="204"/>
      </rPr>
      <t xml:space="preserve">25% </t>
    </r>
    <r>
      <rPr>
        <u/>
        <sz val="10"/>
        <color rgb="FF000000"/>
        <rFont val="Times New Roman"/>
        <family val="2"/>
        <charset val="204"/>
      </rPr>
      <t>coinsurance</t>
    </r>
  </si>
  <si>
    <r>
      <rPr>
        <u/>
        <sz val="12"/>
        <rFont val="Arial Narrow"/>
        <family val="2"/>
      </rPr>
      <t>Skilled nursing care</t>
    </r>
    <r>
      <rPr>
        <sz val="12"/>
        <rFont val="Arial Narrow"/>
        <family val="2"/>
      </rPr>
      <t xml:space="preserve"> in a skilled nursing facility (SNF)</t>
    </r>
  </si>
  <si>
    <r>
      <rPr>
        <sz val="10"/>
        <color rgb="FF000000"/>
        <rFont val="Times New Roman"/>
        <family val="2"/>
        <charset val="204"/>
      </rPr>
      <t>Not covered*</t>
    </r>
  </si>
  <si>
    <r>
      <rPr>
        <u/>
        <sz val="10"/>
        <color rgb="FF000000"/>
        <rFont val="Times New Roman"/>
        <family val="2"/>
        <charset val="204"/>
      </rPr>
      <t>Habilitation services</t>
    </r>
  </si>
  <si>
    <r>
      <rPr>
        <u/>
        <sz val="12"/>
        <rFont val="Arial Narrow"/>
        <family val="2"/>
      </rPr>
      <t>Precertification</t>
    </r>
    <r>
      <rPr>
        <sz val="12"/>
        <rFont val="Arial Narrow"/>
        <family val="2"/>
      </rPr>
      <t xml:space="preserve"> required for facility admission.
</t>
    </r>
    <r>
      <rPr>
        <sz val="12"/>
        <rFont val="Arial Narrow"/>
        <family val="2"/>
      </rPr>
      <t xml:space="preserve">$500 charge if no </t>
    </r>
    <r>
      <rPr>
        <u/>
        <sz val="12"/>
        <rFont val="Arial Narrow"/>
        <family val="2"/>
      </rPr>
      <t>precertification</t>
    </r>
    <r>
      <rPr>
        <sz val="12"/>
        <rFont val="Arial Narrow"/>
        <family val="2"/>
      </rPr>
      <t xml:space="preserve"> for </t>
    </r>
    <r>
      <rPr>
        <u/>
        <sz val="12"/>
        <rFont val="Arial Narrow"/>
        <family val="2"/>
      </rPr>
      <t>out-of-</t>
    </r>
    <r>
      <rPr>
        <sz val="12"/>
        <rFont val="Arial Narrow"/>
        <family val="2"/>
      </rPr>
      <t xml:space="preserve"> </t>
    </r>
    <r>
      <rPr>
        <u/>
        <sz val="12"/>
        <rFont val="Arial Narrow"/>
        <family val="2"/>
      </rPr>
      <t>network</t>
    </r>
    <r>
      <rPr>
        <sz val="12"/>
        <rFont val="Arial Narrow"/>
        <family val="2"/>
      </rPr>
      <t xml:space="preserve"> stay. Limit of 120 days/calendar year for EAR and 180 days/calendar year for SNF. </t>
    </r>
    <r>
      <rPr>
        <u/>
        <sz val="12"/>
        <rFont val="Arial Narrow"/>
        <family val="2"/>
      </rPr>
      <t>Plan</t>
    </r>
    <r>
      <rPr>
        <sz val="12"/>
        <rFont val="Arial Narrow"/>
        <family val="2"/>
      </rPr>
      <t xml:space="preserve"> does not cover group physical and occupational therapy.</t>
    </r>
  </si>
  <si>
    <r>
      <rPr>
        <sz val="12"/>
        <rFont val="Arial Narrow"/>
        <family val="2"/>
      </rPr>
      <t xml:space="preserve">40% </t>
    </r>
    <r>
      <rPr>
        <u/>
        <sz val="12"/>
        <rFont val="Arial Narrow"/>
        <family val="2"/>
      </rPr>
      <t>coinsurance</t>
    </r>
    <r>
      <rPr>
        <sz val="12"/>
        <rFont val="Arial Narrow"/>
        <family val="2"/>
      </rPr>
      <t xml:space="preserve"> and </t>
    </r>
    <r>
      <rPr>
        <u/>
        <sz val="12"/>
        <rFont val="Arial Narrow"/>
        <family val="2"/>
      </rPr>
      <t>balance bill</t>
    </r>
    <r>
      <rPr>
        <sz val="12"/>
        <rFont val="Arial Narrow"/>
        <family val="2"/>
      </rPr>
      <t xml:space="preserve"> except 50% </t>
    </r>
    <r>
      <rPr>
        <u/>
        <sz val="12"/>
        <rFont val="Arial Narrow"/>
        <family val="2"/>
      </rPr>
      <t>coinsurance</t>
    </r>
    <r>
      <rPr>
        <sz val="12"/>
        <rFont val="Arial Narrow"/>
        <family val="2"/>
      </rPr>
      <t xml:space="preserve"> and </t>
    </r>
    <r>
      <rPr>
        <u/>
        <sz val="12"/>
        <rFont val="Arial Narrow"/>
        <family val="2"/>
      </rPr>
      <t>balance bill</t>
    </r>
    <r>
      <rPr>
        <sz val="12"/>
        <rFont val="Arial Narrow"/>
        <family val="2"/>
      </rPr>
      <t xml:space="preserve"> for days 61-120 of EAR</t>
    </r>
  </si>
  <si>
    <r>
      <rPr>
        <sz val="12"/>
        <rFont val="Arial Narrow"/>
        <family val="2"/>
      </rPr>
      <t xml:space="preserve">25% </t>
    </r>
    <r>
      <rPr>
        <u/>
        <sz val="12"/>
        <rFont val="Arial Narrow"/>
        <family val="2"/>
      </rPr>
      <t xml:space="preserve">coinsurance
</t>
    </r>
    <r>
      <rPr>
        <sz val="12"/>
        <rFont val="Arial Narrow"/>
        <family val="2"/>
      </rPr>
      <t xml:space="preserve">except 50% </t>
    </r>
    <r>
      <rPr>
        <u/>
        <sz val="12"/>
        <rFont val="Arial Narrow"/>
        <family val="2"/>
      </rPr>
      <t>coinsurance</t>
    </r>
    <r>
      <rPr>
        <sz val="12"/>
        <rFont val="Arial Narrow"/>
        <family val="2"/>
      </rPr>
      <t xml:space="preserve"> for days 61-120 of EAR</t>
    </r>
  </si>
  <si>
    <r>
      <rPr>
        <u/>
        <sz val="12"/>
        <rFont val="Arial Narrow"/>
        <family val="2"/>
      </rPr>
      <t xml:space="preserve">Rehabilitation services
</t>
    </r>
    <r>
      <rPr>
        <sz val="12"/>
        <rFont val="Symbol"/>
        <family val="1"/>
      </rPr>
      <t></t>
    </r>
    <r>
      <rPr>
        <sz val="12"/>
        <rFont val="Times New Roman"/>
        <family val="1"/>
        <charset val="204"/>
      </rPr>
      <t xml:space="preserve"> </t>
    </r>
    <r>
      <rPr>
        <sz val="12"/>
        <rFont val="Arial Narrow"/>
        <family val="2"/>
      </rPr>
      <t xml:space="preserve">EAR =  Extended Active </t>
    </r>
    <r>
      <rPr>
        <u/>
        <sz val="12"/>
        <rFont val="Arial Narrow"/>
        <family val="2"/>
      </rPr>
      <t>Rehabilitation</t>
    </r>
    <r>
      <rPr>
        <sz val="12"/>
        <rFont val="Arial Narrow"/>
        <family val="2"/>
      </rPr>
      <t xml:space="preserve"> Facility
</t>
    </r>
    <r>
      <rPr>
        <sz val="12"/>
        <rFont val="Symbol"/>
        <family val="1"/>
      </rPr>
      <t></t>
    </r>
    <r>
      <rPr>
        <sz val="12"/>
        <rFont val="Arial Narrow"/>
        <family val="2"/>
      </rPr>
      <t>PT/OT/ST = Physical therapy, occupational therapy, speech therapy</t>
    </r>
  </si>
  <si>
    <r>
      <rPr>
        <sz val="12"/>
        <rFont val="Arial Narrow"/>
        <family val="2"/>
      </rPr>
      <t xml:space="preserve">Some drugs require </t>
    </r>
    <r>
      <rPr>
        <u/>
        <sz val="12"/>
        <rFont val="Arial Narrow"/>
        <family val="2"/>
      </rPr>
      <t>precertification</t>
    </r>
    <r>
      <rPr>
        <sz val="12"/>
        <rFont val="Arial Narrow"/>
        <family val="2"/>
      </rPr>
      <t xml:space="preserve"> and won’t be covered without it. Limited to 6 hours of care per member per day.</t>
    </r>
  </si>
  <si>
    <r>
      <rPr>
        <u/>
        <sz val="12"/>
        <rFont val="Arial Narrow"/>
        <family val="2"/>
      </rPr>
      <t>Home health care</t>
    </r>
    <r>
      <rPr>
        <sz val="12"/>
        <rFont val="Arial Narrow"/>
        <family val="2"/>
      </rPr>
      <t>/Home infusion therapy</t>
    </r>
  </si>
  <si>
    <r>
      <rPr>
        <sz val="10"/>
        <color rgb="FF000000"/>
        <rFont val="Times New Roman"/>
        <family val="2"/>
        <charset val="204"/>
      </rPr>
      <t>If you need help recovering or have other special health needs</t>
    </r>
  </si>
  <si>
    <r>
      <rPr>
        <sz val="10"/>
        <color rgb="FFFFFFFF"/>
        <rFont val="Times New Roman"/>
        <family val="2"/>
        <charset val="204"/>
      </rPr>
      <t>Out-of-Network Provider (You will pay the most)</t>
    </r>
  </si>
  <si>
    <r>
      <rPr>
        <sz val="10"/>
        <color rgb="FFFFFFFF"/>
        <rFont val="Times New Roman"/>
        <family val="2"/>
        <charset val="204"/>
      </rPr>
      <t>In-Network Provider (You will pay the least)</t>
    </r>
  </si>
  <si>
    <r>
      <rPr>
        <sz val="10"/>
        <color rgb="FFFFFFFF"/>
        <rFont val="Times New Roman"/>
        <family val="2"/>
        <charset val="204"/>
      </rPr>
      <t>Limitations, Exceptions &amp; Other Important Information</t>
    </r>
  </si>
  <si>
    <r>
      <rPr>
        <sz val="10"/>
        <color rgb="FFFFFFFF"/>
        <rFont val="Times New Roman"/>
        <family val="2"/>
        <charset val="204"/>
      </rPr>
      <t>What You Will Pay</t>
    </r>
  </si>
  <si>
    <r>
      <rPr>
        <sz val="10"/>
        <color rgb="FFFFFFFF"/>
        <rFont val="Times New Roman"/>
        <family val="2"/>
        <charset val="204"/>
      </rPr>
      <t>Services You May Need</t>
    </r>
  </si>
  <si>
    <r>
      <rPr>
        <sz val="10"/>
        <color rgb="FFFFFFFF"/>
        <rFont val="Times New Roman"/>
        <family val="2"/>
        <charset val="204"/>
      </rPr>
      <t>Common Medical Event</t>
    </r>
  </si>
  <si>
    <r>
      <rPr>
        <sz val="10"/>
        <color rgb="FF000000"/>
        <rFont val="Times New Roman"/>
        <family val="2"/>
        <charset val="204"/>
      </rPr>
      <t>Childbirth/delivery facility services</t>
    </r>
  </si>
  <si>
    <r>
      <rPr>
        <sz val="10"/>
        <color rgb="FF000000"/>
        <rFont val="Times New Roman"/>
        <family val="2"/>
        <charset val="204"/>
      </rPr>
      <t>Childbirth/delivery professional services</t>
    </r>
  </si>
  <si>
    <t>Only 1 copay is collected for services included in delivering physician’s global charge. Depending on type of services, copayment, coinsurance, or deductible may apply. Maternity care may include tests and services described elsewhere in SBC (i.e. ultrasound). Cost sharing does not apply for in-network preventive services.</t>
  </si>
  <si>
    <r>
      <rPr>
        <sz val="12"/>
        <rFont val="Arial Narrow"/>
        <family val="2"/>
      </rPr>
      <t xml:space="preserve">Office visit </t>
    </r>
    <r>
      <rPr>
        <u/>
        <sz val="12"/>
        <rFont val="Arial Narrow"/>
        <family val="2"/>
      </rPr>
      <t>copay</t>
    </r>
    <r>
      <rPr>
        <sz val="12"/>
        <rFont val="Arial Narrow"/>
        <family val="2"/>
      </rPr>
      <t xml:space="preserve"> or 25% </t>
    </r>
    <r>
      <rPr>
        <u/>
        <sz val="12"/>
        <rFont val="Arial Narrow"/>
        <family val="2"/>
      </rPr>
      <t>coinsurance</t>
    </r>
    <r>
      <rPr>
        <sz val="12"/>
        <rFont val="Arial Narrow"/>
        <family val="2"/>
      </rPr>
      <t xml:space="preserve">. </t>
    </r>
    <r>
      <rPr>
        <u/>
        <sz val="12"/>
        <rFont val="Arial Narrow"/>
        <family val="2"/>
      </rPr>
      <t>Deductible</t>
    </r>
    <r>
      <rPr>
        <sz val="12"/>
        <rFont val="Arial Narrow"/>
        <family val="2"/>
      </rPr>
      <t xml:space="preserve"> does not apply.</t>
    </r>
  </si>
  <si>
    <r>
      <rPr>
        <sz val="10"/>
        <color rgb="FF000000"/>
        <rFont val="Times New Roman"/>
        <family val="2"/>
        <charset val="204"/>
      </rPr>
      <t>Office visits</t>
    </r>
  </si>
  <si>
    <r>
      <rPr>
        <sz val="10"/>
        <color rgb="FF000000"/>
        <rFont val="Times New Roman"/>
        <family val="2"/>
        <charset val="204"/>
      </rPr>
      <t>If you are pregnant</t>
    </r>
  </si>
  <si>
    <r>
      <rPr>
        <u/>
        <sz val="12"/>
        <rFont val="Arial Narrow"/>
        <family val="2"/>
      </rPr>
      <t>Precertification</t>
    </r>
    <r>
      <rPr>
        <sz val="12"/>
        <rFont val="Arial Narrow"/>
        <family val="2"/>
      </rPr>
      <t xml:space="preserve"> required. $500 charge, which does not apply to </t>
    </r>
    <r>
      <rPr>
        <u/>
        <sz val="12"/>
        <rFont val="Arial Narrow"/>
        <family val="2"/>
      </rPr>
      <t>out-of-pocket limit</t>
    </r>
    <r>
      <rPr>
        <sz val="12"/>
        <rFont val="Arial Narrow"/>
        <family val="2"/>
      </rPr>
      <t xml:space="preserve">, if no </t>
    </r>
    <r>
      <rPr>
        <u/>
        <sz val="12"/>
        <rFont val="Arial Narrow"/>
        <family val="2"/>
      </rPr>
      <t>precertification</t>
    </r>
    <r>
      <rPr>
        <sz val="12"/>
        <rFont val="Arial Narrow"/>
        <family val="2"/>
      </rPr>
      <t xml:space="preserve"> for </t>
    </r>
    <r>
      <rPr>
        <u/>
        <sz val="12"/>
        <rFont val="Arial Narrow"/>
        <family val="2"/>
      </rPr>
      <t>out-of-network</t>
    </r>
    <r>
      <rPr>
        <sz val="12"/>
        <rFont val="Arial Narrow"/>
        <family val="2"/>
      </rPr>
      <t xml:space="preserve"> services. Additional $1,000 access fee for all bariatric surgeries.</t>
    </r>
  </si>
  <si>
    <r>
      <rPr>
        <u/>
        <sz val="12"/>
        <rFont val="Arial Narrow"/>
        <family val="2"/>
      </rPr>
      <t>Inpatient</t>
    </r>
    <r>
      <rPr>
        <sz val="12"/>
        <rFont val="Arial Narrow"/>
        <family val="2"/>
      </rPr>
      <t xml:space="preserve"> Services</t>
    </r>
  </si>
  <si>
    <r>
      <rPr>
        <u/>
        <sz val="12"/>
        <rFont val="Arial Narrow"/>
        <family val="2"/>
      </rPr>
      <t>Copay</t>
    </r>
    <r>
      <rPr>
        <sz val="12"/>
        <rFont val="Arial Narrow"/>
        <family val="2"/>
      </rPr>
      <t xml:space="preserve"> applies to office, home, walk-in clinic visits. </t>
    </r>
    <r>
      <rPr>
        <u/>
        <sz val="12"/>
        <rFont val="Arial Narrow"/>
        <family val="2"/>
      </rPr>
      <t>Coinsurance</t>
    </r>
    <r>
      <rPr>
        <sz val="12"/>
        <rFont val="Arial Narrow"/>
        <family val="2"/>
      </rPr>
      <t xml:space="preserve"> applies to all other locations.</t>
    </r>
  </si>
  <si>
    <r>
      <rPr>
        <sz val="12"/>
        <rFont val="Arial Narrow"/>
        <family val="2"/>
      </rPr>
      <t xml:space="preserve">Office visit </t>
    </r>
    <r>
      <rPr>
        <u/>
        <sz val="12"/>
        <rFont val="Arial Narrow"/>
        <family val="2"/>
      </rPr>
      <t>copay</t>
    </r>
    <r>
      <rPr>
        <sz val="12"/>
        <rFont val="Arial Narrow"/>
        <family val="2"/>
      </rPr>
      <t xml:space="preserve"> or 25% </t>
    </r>
    <r>
      <rPr>
        <u/>
        <sz val="12"/>
        <rFont val="Arial Narrow"/>
        <family val="2"/>
      </rPr>
      <t>coinsurance</t>
    </r>
    <r>
      <rPr>
        <sz val="12"/>
        <rFont val="Arial Narrow"/>
        <family val="2"/>
      </rPr>
      <t xml:space="preserve">. </t>
    </r>
    <r>
      <rPr>
        <u/>
        <sz val="12"/>
        <rFont val="Arial Narrow"/>
        <family val="2"/>
      </rPr>
      <t>Copay</t>
    </r>
    <r>
      <rPr>
        <sz val="12"/>
        <rFont val="Arial Narrow"/>
        <family val="2"/>
      </rPr>
      <t xml:space="preserve"> amount varies based on </t>
    </r>
    <r>
      <rPr>
        <u/>
        <sz val="12"/>
        <rFont val="Arial Narrow"/>
        <family val="2"/>
      </rPr>
      <t>PCP/Specialist</t>
    </r>
    <r>
      <rPr>
        <sz val="12"/>
        <rFont val="Arial Narrow"/>
        <family val="2"/>
      </rPr>
      <t xml:space="preserve">.
</t>
    </r>
    <r>
      <rPr>
        <u/>
        <sz val="12"/>
        <rFont val="Arial Narrow"/>
        <family val="2"/>
      </rPr>
      <t>Deductible</t>
    </r>
    <r>
      <rPr>
        <sz val="12"/>
        <rFont val="Arial Narrow"/>
        <family val="2"/>
      </rPr>
      <t xml:space="preserve"> does not apply.</t>
    </r>
  </si>
  <si>
    <r>
      <rPr>
        <sz val="10"/>
        <color rgb="FF000000"/>
        <rFont val="Times New Roman"/>
        <family val="2"/>
        <charset val="204"/>
      </rPr>
      <t>Outpatient Services</t>
    </r>
  </si>
  <si>
    <r>
      <rPr>
        <sz val="10"/>
        <color rgb="FF000000"/>
        <rFont val="Times New Roman"/>
        <family val="2"/>
        <charset val="204"/>
      </rPr>
      <t>If you need mental health, behavioral health, or substance abuse services</t>
    </r>
  </si>
  <si>
    <r>
      <rPr>
        <u/>
        <sz val="12"/>
        <rFont val="Arial Narrow"/>
        <family val="2"/>
      </rPr>
      <t>Precertification</t>
    </r>
    <r>
      <rPr>
        <sz val="12"/>
        <rFont val="Arial Narrow"/>
        <family val="2"/>
      </rPr>
      <t xml:space="preserve"> required. $500 charge if no </t>
    </r>
    <r>
      <rPr>
        <u/>
        <sz val="12"/>
        <rFont val="Arial Narrow"/>
        <family val="2"/>
      </rPr>
      <t>precertification</t>
    </r>
    <r>
      <rPr>
        <sz val="12"/>
        <rFont val="Arial Narrow"/>
        <family val="2"/>
      </rPr>
      <t xml:space="preserve"> for </t>
    </r>
    <r>
      <rPr>
        <u/>
        <sz val="12"/>
        <rFont val="Arial Narrow"/>
        <family val="2"/>
      </rPr>
      <t>out-of-network</t>
    </r>
    <r>
      <rPr>
        <sz val="12"/>
        <rFont val="Arial Narrow"/>
        <family val="2"/>
      </rPr>
      <t xml:space="preserve"> stay.
</t>
    </r>
    <r>
      <rPr>
        <sz val="12"/>
        <rFont val="Arial Narrow"/>
        <family val="2"/>
      </rPr>
      <t>Limit of 365 total LTAC days per member.</t>
    </r>
  </si>
  <si>
    <r>
      <rPr>
        <sz val="10"/>
        <color rgb="FF000000"/>
        <rFont val="Times New Roman"/>
        <family val="2"/>
        <charset val="204"/>
      </rPr>
      <t>Long-term acute care (LTAC)</t>
    </r>
  </si>
  <si>
    <r>
      <rPr>
        <sz val="10"/>
        <color rgb="FF000000"/>
        <rFont val="Times New Roman"/>
        <family val="2"/>
        <charset val="204"/>
      </rPr>
      <t>$1,000 access fee for all bariatric surgeries.</t>
    </r>
  </si>
  <si>
    <r>
      <rPr>
        <sz val="10"/>
        <color rgb="FF000000"/>
        <rFont val="Times New Roman"/>
        <family val="2"/>
        <charset val="204"/>
      </rPr>
      <t>Physician/surgeon fee</t>
    </r>
  </si>
  <si>
    <r>
      <rPr>
        <u/>
        <sz val="12"/>
        <rFont val="Arial Narrow"/>
        <family val="2"/>
      </rPr>
      <t>Precertification</t>
    </r>
    <r>
      <rPr>
        <sz val="12"/>
        <rFont val="Arial Narrow"/>
        <family val="2"/>
      </rPr>
      <t xml:space="preserve"> required. $500 charge, which does not apply to </t>
    </r>
    <r>
      <rPr>
        <u/>
        <sz val="12"/>
        <rFont val="Arial Narrow"/>
        <family val="2"/>
      </rPr>
      <t>out-of-pocket limit</t>
    </r>
    <r>
      <rPr>
        <sz val="12"/>
        <rFont val="Arial Narrow"/>
        <family val="2"/>
      </rPr>
      <t xml:space="preserve">, if no </t>
    </r>
    <r>
      <rPr>
        <u/>
        <sz val="12"/>
        <rFont val="Arial Narrow"/>
        <family val="2"/>
      </rPr>
      <t>precertification</t>
    </r>
    <r>
      <rPr>
        <sz val="12"/>
        <rFont val="Arial Narrow"/>
        <family val="2"/>
      </rPr>
      <t xml:space="preserve"> for </t>
    </r>
    <r>
      <rPr>
        <u/>
        <sz val="12"/>
        <rFont val="Arial Narrow"/>
        <family val="2"/>
      </rPr>
      <t>out-of-network</t>
    </r>
    <r>
      <rPr>
        <sz val="12"/>
        <rFont val="Arial Narrow"/>
        <family val="2"/>
      </rPr>
      <t xml:space="preserve"> stay. Additional</t>
    </r>
  </si>
  <si>
    <r>
      <rPr>
        <sz val="10"/>
        <color rgb="FF000000"/>
        <rFont val="Times New Roman"/>
        <family val="2"/>
        <charset val="204"/>
      </rPr>
      <t>Facility fee (e.g., hospital room)</t>
    </r>
  </si>
  <si>
    <r>
      <rPr>
        <sz val="10"/>
        <color rgb="FF000000"/>
        <rFont val="Times New Roman"/>
        <family val="2"/>
        <charset val="204"/>
      </rPr>
      <t>If you have a hospital stay</t>
    </r>
  </si>
  <si>
    <r>
      <rPr>
        <u/>
        <sz val="12"/>
        <rFont val="Arial Narrow"/>
        <family val="2"/>
      </rPr>
      <t>Copay</t>
    </r>
    <r>
      <rPr>
        <sz val="12"/>
        <rFont val="Arial Narrow"/>
        <family val="2"/>
      </rPr>
      <t xml:space="preserve"> applies only to facilities specifically contracted for urgent care.</t>
    </r>
  </si>
  <si>
    <r>
      <rPr>
        <sz val="12"/>
        <rFont val="Arial Narrow"/>
        <family val="2"/>
      </rPr>
      <t xml:space="preserve">$60 </t>
    </r>
    <r>
      <rPr>
        <u/>
        <sz val="12"/>
        <rFont val="Arial Narrow"/>
        <family val="2"/>
      </rPr>
      <t>copay</t>
    </r>
    <r>
      <rPr>
        <sz val="12"/>
        <rFont val="Arial Narrow"/>
        <family val="2"/>
      </rPr>
      <t xml:space="preserve">, </t>
    </r>
    <r>
      <rPr>
        <u/>
        <sz val="12"/>
        <rFont val="Arial Narrow"/>
        <family val="2"/>
      </rPr>
      <t>deductible</t>
    </r>
    <r>
      <rPr>
        <sz val="12"/>
        <rFont val="Arial Narrow"/>
        <family val="2"/>
      </rPr>
      <t xml:space="preserve"> does not apply</t>
    </r>
  </si>
  <si>
    <r>
      <rPr>
        <u/>
        <sz val="10"/>
        <color rgb="FF000000"/>
        <rFont val="Times New Roman"/>
        <family val="2"/>
        <charset val="204"/>
      </rPr>
      <t>Urgent care</t>
    </r>
  </si>
  <si>
    <r>
      <rPr>
        <u/>
        <sz val="10"/>
        <color rgb="FF000000"/>
        <rFont val="Times New Roman"/>
        <family val="2"/>
        <charset val="204"/>
      </rPr>
      <t>Emergency medical transportation</t>
    </r>
  </si>
  <si>
    <r>
      <rPr>
        <sz val="12"/>
        <rFont val="Arial Narrow"/>
        <family val="2"/>
      </rPr>
      <t xml:space="preserve">If admitted to hospital, </t>
    </r>
    <r>
      <rPr>
        <u/>
        <sz val="12"/>
        <rFont val="Arial Narrow"/>
        <family val="2"/>
      </rPr>
      <t>copay</t>
    </r>
    <r>
      <rPr>
        <sz val="12"/>
        <rFont val="Arial Narrow"/>
        <family val="2"/>
      </rPr>
      <t xml:space="preserve"> is waived.</t>
    </r>
  </si>
  <si>
    <r>
      <rPr>
        <sz val="12"/>
        <rFont val="Arial Narrow"/>
        <family val="2"/>
      </rPr>
      <t xml:space="preserve">$250 </t>
    </r>
    <r>
      <rPr>
        <u/>
        <sz val="12"/>
        <rFont val="Arial Narrow"/>
        <family val="2"/>
      </rPr>
      <t>copay</t>
    </r>
    <r>
      <rPr>
        <sz val="12"/>
        <rFont val="Arial Narrow"/>
        <family val="2"/>
      </rPr>
      <t xml:space="preserve">, </t>
    </r>
    <r>
      <rPr>
        <u/>
        <sz val="12"/>
        <rFont val="Arial Narrow"/>
        <family val="2"/>
      </rPr>
      <t>deductible</t>
    </r>
    <r>
      <rPr>
        <sz val="12"/>
        <rFont val="Arial Narrow"/>
        <family val="2"/>
      </rPr>
      <t xml:space="preserve"> does not apply</t>
    </r>
  </si>
  <si>
    <r>
      <rPr>
        <u/>
        <sz val="10"/>
        <color rgb="FF000000"/>
        <rFont val="Times New Roman"/>
        <family val="2"/>
        <charset val="204"/>
      </rPr>
      <t>Emergency room care</t>
    </r>
  </si>
  <si>
    <r>
      <rPr>
        <sz val="10"/>
        <color rgb="FF000000"/>
        <rFont val="Times New Roman"/>
        <family val="2"/>
        <charset val="204"/>
      </rPr>
      <t>If you need immediate medical attention</t>
    </r>
  </si>
  <si>
    <r>
      <rPr>
        <sz val="10"/>
        <color rgb="FF000000"/>
        <rFont val="Times New Roman"/>
        <family val="2"/>
        <charset val="204"/>
      </rPr>
      <t>Physician/surgeon fees</t>
    </r>
  </si>
  <si>
    <r>
      <rPr>
        <sz val="10"/>
        <color rgb="FF000000"/>
        <rFont val="Times New Roman"/>
        <family val="2"/>
        <charset val="204"/>
      </rPr>
      <t>Additional $1,000 access fee for all bariatric surgeries.</t>
    </r>
  </si>
  <si>
    <r>
      <rPr>
        <sz val="10"/>
        <color rgb="FF000000"/>
        <rFont val="Times New Roman"/>
        <family val="2"/>
        <charset val="204"/>
      </rPr>
      <t>Facility fee (e.g., ambulatory surgery center)</t>
    </r>
  </si>
  <si>
    <r>
      <rPr>
        <sz val="10"/>
        <color rgb="FF000000"/>
        <rFont val="Times New Roman"/>
        <family val="2"/>
        <charset val="204"/>
      </rPr>
      <t>If you have outpatient surgery</t>
    </r>
  </si>
  <si>
    <r>
      <rPr>
        <u/>
        <sz val="12"/>
        <rFont val="Arial Narrow"/>
        <family val="2"/>
      </rPr>
      <t>Specialty copay</t>
    </r>
    <r>
      <rPr>
        <sz val="12"/>
        <rFont val="Arial Narrow"/>
        <family val="2"/>
      </rPr>
      <t xml:space="preserve"> covers up to a 30-day supply. No coverage without </t>
    </r>
    <r>
      <rPr>
        <u/>
        <sz val="12"/>
        <rFont val="Arial Narrow"/>
        <family val="2"/>
      </rPr>
      <t>precertification</t>
    </r>
    <r>
      <rPr>
        <sz val="12"/>
        <rFont val="Arial Narrow"/>
        <family val="2"/>
      </rPr>
      <t>.</t>
    </r>
  </si>
  <si>
    <r>
      <rPr>
        <u/>
        <sz val="12"/>
        <rFont val="Arial Narrow"/>
        <family val="2"/>
      </rPr>
      <t>Copays</t>
    </r>
    <r>
      <rPr>
        <sz val="12"/>
        <rFont val="Arial Narrow"/>
        <family val="2"/>
      </rPr>
      <t xml:space="preserve"> (</t>
    </r>
    <r>
      <rPr>
        <u/>
        <sz val="12"/>
        <rFont val="Arial Narrow"/>
        <family val="2"/>
      </rPr>
      <t>deductible</t>
    </r>
    <r>
      <rPr>
        <sz val="12"/>
        <rFont val="Arial Narrow"/>
        <family val="2"/>
      </rPr>
      <t xml:space="preserve"> does not apply): Level A: $50
</t>
    </r>
    <r>
      <rPr>
        <sz val="12"/>
        <rFont val="Arial Narrow"/>
        <family val="2"/>
      </rPr>
      <t>Level B: $100 Level C: $150 Level D: $200</t>
    </r>
  </si>
  <si>
    <r>
      <rPr>
        <u/>
        <sz val="12"/>
        <rFont val="Arial Narrow"/>
        <family val="2"/>
      </rPr>
      <t>Specialty</t>
    </r>
    <r>
      <rPr>
        <sz val="12"/>
        <rFont val="Arial Narrow"/>
        <family val="2"/>
      </rPr>
      <t xml:space="preserve"> drugs</t>
    </r>
  </si>
  <si>
    <r>
      <rPr>
        <sz val="12"/>
        <rFont val="Arial Narrow"/>
        <family val="2"/>
      </rPr>
      <t xml:space="preserve">$120 </t>
    </r>
    <r>
      <rPr>
        <u/>
        <sz val="12"/>
        <rFont val="Arial Narrow"/>
        <family val="2"/>
      </rPr>
      <t>copay</t>
    </r>
    <r>
      <rPr>
        <sz val="12"/>
        <rFont val="Arial Narrow"/>
        <family val="2"/>
      </rPr>
      <t xml:space="preserve">/30 day supply &amp; </t>
    </r>
    <r>
      <rPr>
        <u/>
        <sz val="12"/>
        <rFont val="Arial Narrow"/>
        <family val="2"/>
      </rPr>
      <t>balance bill</t>
    </r>
    <r>
      <rPr>
        <sz val="12"/>
        <rFont val="Arial Narrow"/>
        <family val="2"/>
      </rPr>
      <t xml:space="preserve">, </t>
    </r>
    <r>
      <rPr>
        <u/>
        <sz val="12"/>
        <rFont val="Arial Narrow"/>
        <family val="2"/>
      </rPr>
      <t>deductible</t>
    </r>
    <r>
      <rPr>
        <sz val="12"/>
        <rFont val="Arial Narrow"/>
        <family val="2"/>
      </rPr>
      <t xml:space="preserve"> does not apply</t>
    </r>
  </si>
  <si>
    <r>
      <rPr>
        <sz val="12"/>
        <rFont val="Arial Narrow"/>
        <family val="2"/>
      </rPr>
      <t xml:space="preserve">$120 </t>
    </r>
    <r>
      <rPr>
        <u/>
        <sz val="12"/>
        <rFont val="Arial Narrow"/>
        <family val="2"/>
      </rPr>
      <t>copay</t>
    </r>
    <r>
      <rPr>
        <sz val="12"/>
        <rFont val="Arial Narrow"/>
        <family val="2"/>
      </rPr>
      <t xml:space="preserve">/30 day supply, </t>
    </r>
    <r>
      <rPr>
        <u/>
        <sz val="12"/>
        <rFont val="Arial Narrow"/>
        <family val="2"/>
      </rPr>
      <t>deductible</t>
    </r>
    <r>
      <rPr>
        <sz val="12"/>
        <rFont val="Arial Narrow"/>
        <family val="2"/>
      </rPr>
      <t xml:space="preserve"> does not apply</t>
    </r>
  </si>
  <si>
    <r>
      <rPr>
        <sz val="10"/>
        <color rgb="FF000000"/>
        <rFont val="Times New Roman"/>
        <family val="2"/>
        <charset val="204"/>
      </rPr>
      <t xml:space="preserve">Level 4 </t>
    </r>
    <r>
      <rPr>
        <u/>
        <sz val="10"/>
        <color rgb="FF000000"/>
        <rFont val="Times New Roman"/>
        <family val="2"/>
        <charset val="204"/>
      </rPr>
      <t>prescription drugs</t>
    </r>
  </si>
  <si>
    <r>
      <rPr>
        <sz val="12"/>
        <rFont val="Arial Narrow"/>
        <family val="2"/>
      </rPr>
      <t xml:space="preserve">$65 </t>
    </r>
    <r>
      <rPr>
        <u/>
        <sz val="12"/>
        <rFont val="Arial Narrow"/>
        <family val="2"/>
      </rPr>
      <t>copay</t>
    </r>
    <r>
      <rPr>
        <sz val="12"/>
        <rFont val="Arial Narrow"/>
        <family val="2"/>
      </rPr>
      <t xml:space="preserve">/30 day supply &amp; </t>
    </r>
    <r>
      <rPr>
        <u/>
        <sz val="12"/>
        <rFont val="Arial Narrow"/>
        <family val="2"/>
      </rPr>
      <t>balance bill</t>
    </r>
    <r>
      <rPr>
        <sz val="12"/>
        <rFont val="Arial Narrow"/>
        <family val="2"/>
      </rPr>
      <t xml:space="preserve">, </t>
    </r>
    <r>
      <rPr>
        <u/>
        <sz val="12"/>
        <rFont val="Arial Narrow"/>
        <family val="2"/>
      </rPr>
      <t>deductible</t>
    </r>
    <r>
      <rPr>
        <sz val="12"/>
        <rFont val="Arial Narrow"/>
        <family val="2"/>
      </rPr>
      <t xml:space="preserve"> does not apply</t>
    </r>
  </si>
  <si>
    <r>
      <rPr>
        <sz val="12"/>
        <rFont val="Arial Narrow"/>
        <family val="2"/>
      </rPr>
      <t xml:space="preserve">$65 </t>
    </r>
    <r>
      <rPr>
        <u/>
        <sz val="12"/>
        <rFont val="Arial Narrow"/>
        <family val="2"/>
      </rPr>
      <t>copay</t>
    </r>
    <r>
      <rPr>
        <sz val="12"/>
        <rFont val="Arial Narrow"/>
        <family val="2"/>
      </rPr>
      <t xml:space="preserve">/30 day supply, </t>
    </r>
    <r>
      <rPr>
        <u/>
        <sz val="12"/>
        <rFont val="Arial Narrow"/>
        <family val="2"/>
      </rPr>
      <t>deductible</t>
    </r>
    <r>
      <rPr>
        <sz val="12"/>
        <rFont val="Arial Narrow"/>
        <family val="2"/>
      </rPr>
      <t xml:space="preserve"> does not apply</t>
    </r>
  </si>
  <si>
    <r>
      <rPr>
        <sz val="10"/>
        <color rgb="FF000000"/>
        <rFont val="Times New Roman"/>
        <family val="2"/>
        <charset val="204"/>
      </rPr>
      <t xml:space="preserve">Level 3 </t>
    </r>
    <r>
      <rPr>
        <u/>
        <sz val="10"/>
        <color rgb="FF000000"/>
        <rFont val="Times New Roman"/>
        <family val="2"/>
        <charset val="204"/>
      </rPr>
      <t>prescription drugs</t>
    </r>
  </si>
  <si>
    <r>
      <rPr>
        <sz val="12"/>
        <rFont val="Arial Narrow"/>
        <family val="2"/>
      </rPr>
      <t xml:space="preserve">$35 </t>
    </r>
    <r>
      <rPr>
        <u/>
        <sz val="12"/>
        <rFont val="Arial Narrow"/>
        <family val="2"/>
      </rPr>
      <t>copay</t>
    </r>
    <r>
      <rPr>
        <sz val="12"/>
        <rFont val="Arial Narrow"/>
        <family val="2"/>
      </rPr>
      <t xml:space="preserve">/30 day supply &amp; </t>
    </r>
    <r>
      <rPr>
        <u/>
        <sz val="12"/>
        <rFont val="Arial Narrow"/>
        <family val="2"/>
      </rPr>
      <t>balance bill</t>
    </r>
    <r>
      <rPr>
        <sz val="12"/>
        <rFont val="Arial Narrow"/>
        <family val="2"/>
      </rPr>
      <t xml:space="preserve">, </t>
    </r>
    <r>
      <rPr>
        <u/>
        <sz val="12"/>
        <rFont val="Arial Narrow"/>
        <family val="2"/>
      </rPr>
      <t>deductible</t>
    </r>
    <r>
      <rPr>
        <sz val="12"/>
        <rFont val="Arial Narrow"/>
        <family val="2"/>
      </rPr>
      <t xml:space="preserve"> does not apply</t>
    </r>
  </si>
  <si>
    <r>
      <rPr>
        <sz val="12"/>
        <rFont val="Arial Narrow"/>
        <family val="2"/>
      </rPr>
      <t xml:space="preserve">$35 </t>
    </r>
    <r>
      <rPr>
        <u/>
        <sz val="12"/>
        <rFont val="Arial Narrow"/>
        <family val="2"/>
      </rPr>
      <t>copay</t>
    </r>
    <r>
      <rPr>
        <sz val="12"/>
        <rFont val="Arial Narrow"/>
        <family val="2"/>
      </rPr>
      <t xml:space="preserve">/30 day supply, </t>
    </r>
    <r>
      <rPr>
        <u/>
        <sz val="12"/>
        <rFont val="Arial Narrow"/>
        <family val="2"/>
      </rPr>
      <t>deductible</t>
    </r>
    <r>
      <rPr>
        <sz val="12"/>
        <rFont val="Arial Narrow"/>
        <family val="2"/>
      </rPr>
      <t xml:space="preserve"> does not apply</t>
    </r>
  </si>
  <si>
    <r>
      <rPr>
        <sz val="10"/>
        <color rgb="FF000000"/>
        <rFont val="Times New Roman"/>
        <family val="2"/>
        <charset val="204"/>
      </rPr>
      <t xml:space="preserve">Level 2 </t>
    </r>
    <r>
      <rPr>
        <u/>
        <sz val="10"/>
        <color rgb="FF000000"/>
        <rFont val="Times New Roman"/>
        <family val="2"/>
        <charset val="204"/>
      </rPr>
      <t>prescription drugs</t>
    </r>
  </si>
  <si>
    <r>
      <rPr>
        <sz val="12"/>
        <rFont val="Arial Narrow"/>
        <family val="2"/>
      </rPr>
      <t xml:space="preserve">Some drugs require </t>
    </r>
    <r>
      <rPr>
        <u/>
        <sz val="12"/>
        <rFont val="Arial Narrow"/>
        <family val="2"/>
      </rPr>
      <t>precertification</t>
    </r>
    <r>
      <rPr>
        <sz val="12"/>
        <rFont val="Arial Narrow"/>
        <family val="2"/>
      </rPr>
      <t xml:space="preserve"> and won’t be covered without it. 90-day supply costs 2 </t>
    </r>
    <r>
      <rPr>
        <u/>
        <sz val="12"/>
        <rFont val="Arial Narrow"/>
        <family val="2"/>
      </rPr>
      <t>copays</t>
    </r>
    <r>
      <rPr>
        <sz val="12"/>
        <rFont val="Arial Narrow"/>
        <family val="2"/>
      </rPr>
      <t xml:space="preserve"> for mail order. Mail order not covered </t>
    </r>
    <r>
      <rPr>
        <u/>
        <sz val="12"/>
        <rFont val="Arial Narrow"/>
        <family val="2"/>
      </rPr>
      <t>out-of-</t>
    </r>
    <r>
      <rPr>
        <sz val="12"/>
        <rFont val="Arial Narrow"/>
        <family val="2"/>
      </rPr>
      <t xml:space="preserve"> </t>
    </r>
    <r>
      <rPr>
        <u/>
        <sz val="12"/>
        <rFont val="Arial Narrow"/>
        <family val="2"/>
      </rPr>
      <t>network</t>
    </r>
    <r>
      <rPr>
        <sz val="12"/>
        <rFont val="Arial Narrow"/>
        <family val="2"/>
      </rPr>
      <t>.</t>
    </r>
  </si>
  <si>
    <r>
      <rPr>
        <sz val="12"/>
        <rFont val="Arial Narrow"/>
        <family val="2"/>
      </rPr>
      <t xml:space="preserve">$15 </t>
    </r>
    <r>
      <rPr>
        <u/>
        <sz val="12"/>
        <rFont val="Arial Narrow"/>
        <family val="2"/>
      </rPr>
      <t>copay</t>
    </r>
    <r>
      <rPr>
        <sz val="12"/>
        <rFont val="Arial Narrow"/>
        <family val="2"/>
      </rPr>
      <t xml:space="preserve">/30 day supply &amp; </t>
    </r>
    <r>
      <rPr>
        <u/>
        <sz val="12"/>
        <rFont val="Arial Narrow"/>
        <family val="2"/>
      </rPr>
      <t>balance bill</t>
    </r>
    <r>
      <rPr>
        <sz val="12"/>
        <rFont val="Arial Narrow"/>
        <family val="2"/>
      </rPr>
      <t xml:space="preserve">, </t>
    </r>
    <r>
      <rPr>
        <u/>
        <sz val="12"/>
        <rFont val="Arial Narrow"/>
        <family val="2"/>
      </rPr>
      <t>deductible</t>
    </r>
    <r>
      <rPr>
        <sz val="12"/>
        <rFont val="Arial Narrow"/>
        <family val="2"/>
      </rPr>
      <t xml:space="preserve"> does not apply</t>
    </r>
  </si>
  <si>
    <r>
      <rPr>
        <sz val="12"/>
        <rFont val="Arial Narrow"/>
        <family val="2"/>
      </rPr>
      <t xml:space="preserve">$15 </t>
    </r>
    <r>
      <rPr>
        <u/>
        <sz val="12"/>
        <rFont val="Arial Narrow"/>
        <family val="2"/>
      </rPr>
      <t>copay</t>
    </r>
    <r>
      <rPr>
        <sz val="12"/>
        <rFont val="Arial Narrow"/>
        <family val="2"/>
      </rPr>
      <t xml:space="preserve">/30 day supply, </t>
    </r>
    <r>
      <rPr>
        <u/>
        <sz val="12"/>
        <rFont val="Arial Narrow"/>
        <family val="2"/>
      </rPr>
      <t>deductible</t>
    </r>
    <r>
      <rPr>
        <sz val="12"/>
        <rFont val="Arial Narrow"/>
        <family val="2"/>
      </rPr>
      <t xml:space="preserve"> does not apply</t>
    </r>
  </si>
  <si>
    <r>
      <rPr>
        <sz val="10"/>
        <color rgb="FF000000"/>
        <rFont val="Times New Roman"/>
        <family val="2"/>
        <charset val="204"/>
      </rPr>
      <t xml:space="preserve">Level 1 </t>
    </r>
    <r>
      <rPr>
        <u/>
        <sz val="10"/>
        <color rgb="FF000000"/>
        <rFont val="Times New Roman"/>
        <family val="2"/>
        <charset val="204"/>
      </rPr>
      <t>prescription drugs</t>
    </r>
  </si>
  <si>
    <r>
      <rPr>
        <b/>
        <sz val="12"/>
        <rFont val="Arial Narrow"/>
        <family val="2"/>
      </rPr>
      <t xml:space="preserve">If you need drugs to treat your illness or condition
</t>
    </r>
    <r>
      <rPr>
        <sz val="12"/>
        <rFont val="Arial Narrow"/>
        <family val="2"/>
      </rPr>
      <t xml:space="preserve">More information about </t>
    </r>
    <r>
      <rPr>
        <b/>
        <u/>
        <sz val="12"/>
        <rFont val="Arial Narrow"/>
        <family val="2"/>
      </rPr>
      <t>prescription drug</t>
    </r>
    <r>
      <rPr>
        <b/>
        <sz val="12"/>
        <rFont val="Arial Narrow"/>
        <family val="2"/>
      </rPr>
      <t xml:space="preserve"> </t>
    </r>
    <r>
      <rPr>
        <b/>
        <u/>
        <sz val="12"/>
        <rFont val="Arial Narrow"/>
        <family val="2"/>
      </rPr>
      <t>coverage </t>
    </r>
    <r>
      <rPr>
        <sz val="12"/>
        <rFont val="Arial Narrow"/>
        <family val="2"/>
      </rPr>
      <t>is available at www.azblue.com</t>
    </r>
  </si>
  <si>
    <r>
      <rPr>
        <sz val="10"/>
        <color rgb="FF000000"/>
        <rFont val="Times New Roman"/>
        <family val="2"/>
        <charset val="204"/>
      </rPr>
      <t>Imaging (CT/PET scans, MRIs)</t>
    </r>
  </si>
  <si>
    <r>
      <rPr>
        <u/>
        <sz val="12"/>
        <rFont val="Arial Narrow"/>
        <family val="2"/>
      </rPr>
      <t>Cost share</t>
    </r>
    <r>
      <rPr>
        <sz val="12"/>
        <rFont val="Arial Narrow"/>
        <family val="2"/>
      </rPr>
      <t xml:space="preserve"> varies based on place of service and </t>
    </r>
    <r>
      <rPr>
        <u/>
        <sz val="12"/>
        <rFont val="Arial Narrow"/>
        <family val="2"/>
      </rPr>
      <t>provider’s network</t>
    </r>
    <r>
      <rPr>
        <sz val="12"/>
        <rFont val="Arial Narrow"/>
        <family val="2"/>
      </rPr>
      <t xml:space="preserve"> status and type.</t>
    </r>
  </si>
  <si>
    <r>
      <rPr>
        <u/>
        <sz val="12"/>
        <rFont val="Arial Narrow"/>
        <family val="2"/>
      </rPr>
      <t>Diagnostic test</t>
    </r>
    <r>
      <rPr>
        <sz val="12"/>
        <rFont val="Arial Narrow"/>
        <family val="2"/>
      </rPr>
      <t xml:space="preserve"> (x-ray, blood work)</t>
    </r>
  </si>
  <si>
    <r>
      <rPr>
        <sz val="10"/>
        <color rgb="FF000000"/>
        <rFont val="Times New Roman"/>
        <family val="2"/>
        <charset val="204"/>
      </rPr>
      <t>If you have a test</t>
    </r>
  </si>
  <si>
    <r>
      <rPr>
        <u/>
        <sz val="12"/>
        <rFont val="Arial Narrow"/>
        <family val="2"/>
      </rPr>
      <t>Preventive services</t>
    </r>
    <r>
      <rPr>
        <sz val="12"/>
        <rFont val="Arial Narrow"/>
        <family val="2"/>
      </rPr>
      <t xml:space="preserve"> not required to be covered by state or federal law are not covered. You may have to pay for services that aren’t </t>
    </r>
    <r>
      <rPr>
        <u/>
        <sz val="12"/>
        <rFont val="Arial Narrow"/>
        <family val="2"/>
      </rPr>
      <t>preventive</t>
    </r>
    <r>
      <rPr>
        <sz val="12"/>
        <rFont val="Arial Narrow"/>
        <family val="2"/>
      </rPr>
      <t xml:space="preserve">.
</t>
    </r>
    <r>
      <rPr>
        <sz val="12"/>
        <rFont val="Arial Narrow"/>
        <family val="2"/>
      </rPr>
      <t xml:space="preserve">Ask your </t>
    </r>
    <r>
      <rPr>
        <u/>
        <sz val="12"/>
        <rFont val="Arial Narrow"/>
        <family val="2"/>
      </rPr>
      <t>provider</t>
    </r>
    <r>
      <rPr>
        <sz val="12"/>
        <rFont val="Arial Narrow"/>
        <family val="2"/>
      </rPr>
      <t xml:space="preserve"> if the services needed are </t>
    </r>
    <r>
      <rPr>
        <u/>
        <sz val="12"/>
        <rFont val="Arial Narrow"/>
        <family val="2"/>
      </rPr>
      <t>preventive</t>
    </r>
    <r>
      <rPr>
        <sz val="12"/>
        <rFont val="Arial Narrow"/>
        <family val="2"/>
      </rPr>
      <t xml:space="preserve">. Then check what your </t>
    </r>
    <r>
      <rPr>
        <u/>
        <sz val="12"/>
        <rFont val="Arial Narrow"/>
        <family val="2"/>
      </rPr>
      <t>plan</t>
    </r>
    <r>
      <rPr>
        <sz val="12"/>
        <rFont val="Arial Narrow"/>
        <family val="2"/>
      </rPr>
      <t xml:space="preserve"> will pay for.</t>
    </r>
  </si>
  <si>
    <r>
      <rPr>
        <u/>
        <sz val="12"/>
        <rFont val="Arial Narrow"/>
        <family val="2"/>
      </rPr>
      <t>Preventive care/screening</t>
    </r>
    <r>
      <rPr>
        <sz val="12"/>
        <rFont val="Arial Narrow"/>
        <family val="2"/>
      </rPr>
      <t>/ immunization</t>
    </r>
  </si>
  <si>
    <r>
      <rPr>
        <sz val="12"/>
        <rFont val="Arial Narrow"/>
        <family val="2"/>
      </rPr>
      <t xml:space="preserve">$50 </t>
    </r>
    <r>
      <rPr>
        <u/>
        <sz val="12"/>
        <rFont val="Arial Narrow"/>
        <family val="2"/>
      </rPr>
      <t>copay</t>
    </r>
    <r>
      <rPr>
        <sz val="12"/>
        <rFont val="Arial Narrow"/>
        <family val="2"/>
      </rPr>
      <t xml:space="preserve">, </t>
    </r>
    <r>
      <rPr>
        <u/>
        <sz val="12"/>
        <rFont val="Arial Narrow"/>
        <family val="2"/>
      </rPr>
      <t>deductible</t>
    </r>
    <r>
      <rPr>
        <sz val="12"/>
        <rFont val="Arial Narrow"/>
        <family val="2"/>
      </rPr>
      <t xml:space="preserve"> does not apply</t>
    </r>
  </si>
  <si>
    <r>
      <rPr>
        <u/>
        <sz val="12"/>
        <rFont val="Arial Narrow"/>
        <family val="2"/>
      </rPr>
      <t>Specialist</t>
    </r>
    <r>
      <rPr>
        <sz val="12"/>
        <rFont val="Arial Narrow"/>
        <family val="2"/>
      </rPr>
      <t xml:space="preserve"> visit</t>
    </r>
  </si>
  <si>
    <r>
      <rPr>
        <sz val="12"/>
        <rFont val="Arial Narrow"/>
        <family val="2"/>
      </rPr>
      <t xml:space="preserve">Limit of 1 routine vision exam/calendar year at PCP </t>
    </r>
    <r>
      <rPr>
        <u/>
        <sz val="12"/>
        <rFont val="Arial Narrow"/>
        <family val="2"/>
      </rPr>
      <t>copay</t>
    </r>
    <r>
      <rPr>
        <sz val="12"/>
        <rFont val="Arial Narrow"/>
        <family val="2"/>
      </rPr>
      <t xml:space="preserve">. </t>
    </r>
    <r>
      <rPr>
        <u/>
        <sz val="12"/>
        <rFont val="Arial Narrow"/>
        <family val="2"/>
      </rPr>
      <t>Specialist copay</t>
    </r>
    <r>
      <rPr>
        <sz val="12"/>
        <rFont val="Arial Narrow"/>
        <family val="2"/>
      </rPr>
      <t xml:space="preserve"> for most chiropractic services.</t>
    </r>
  </si>
  <si>
    <r>
      <rPr>
        <u/>
        <sz val="12"/>
        <rFont val="Arial Narrow"/>
        <family val="2"/>
      </rPr>
      <t>Primary care</t>
    </r>
    <r>
      <rPr>
        <sz val="12"/>
        <rFont val="Arial Narrow"/>
        <family val="2"/>
      </rPr>
      <t xml:space="preserve"> visit to treat an injury or illness</t>
    </r>
  </si>
  <si>
    <r>
      <rPr>
        <b/>
        <sz val="12"/>
        <rFont val="Arial Narrow"/>
        <family val="2"/>
      </rPr>
      <t xml:space="preserve">If you visit a health care </t>
    </r>
    <r>
      <rPr>
        <b/>
        <u/>
        <sz val="12"/>
        <rFont val="Arial Narrow"/>
        <family val="2"/>
      </rPr>
      <t>provider’s</t>
    </r>
    <r>
      <rPr>
        <b/>
        <sz val="12"/>
        <rFont val="Arial Narrow"/>
        <family val="2"/>
      </rPr>
      <t xml:space="preserve"> office or clinic</t>
    </r>
  </si>
  <si>
    <r>
      <rPr>
        <vertAlign val="superscript"/>
        <sz val="10"/>
        <rFont val="Times New Roman"/>
        <family val="1"/>
        <charset val="204"/>
      </rPr>
      <t xml:space="preserve"> </t>
    </r>
    <r>
      <rPr>
        <vertAlign val="superscript"/>
        <sz val="10"/>
        <rFont val="Arial Narrow"/>
        <family val="2"/>
      </rPr>
      <t xml:space="preserve"> </t>
    </r>
    <r>
      <rPr>
        <vertAlign val="superscript"/>
        <sz val="12"/>
        <rFont val="Arial Narrow"/>
        <family val="2"/>
      </rPr>
      <t xml:space="preserve">All </t>
    </r>
    <r>
      <rPr>
        <u/>
        <vertAlign val="superscript"/>
        <sz val="12"/>
        <rFont val="Arial Narrow"/>
        <family val="2"/>
      </rPr>
      <t>copayment</t>
    </r>
    <r>
      <rPr>
        <vertAlign val="superscript"/>
        <sz val="12"/>
        <rFont val="Arial Narrow"/>
        <family val="2"/>
      </rPr>
      <t xml:space="preserve"> and </t>
    </r>
    <r>
      <rPr>
        <u/>
        <vertAlign val="superscript"/>
        <sz val="12"/>
        <rFont val="Arial Narrow"/>
        <family val="2"/>
      </rPr>
      <t>coinsurance</t>
    </r>
    <r>
      <rPr>
        <vertAlign val="superscript"/>
        <sz val="12"/>
        <rFont val="Arial Narrow"/>
        <family val="2"/>
      </rPr>
      <t xml:space="preserve"> costs shown in this chart are after your </t>
    </r>
    <r>
      <rPr>
        <u/>
        <vertAlign val="superscript"/>
        <sz val="12"/>
        <rFont val="Arial Narrow"/>
        <family val="2"/>
      </rPr>
      <t>deductible</t>
    </r>
    <r>
      <rPr>
        <vertAlign val="superscript"/>
        <sz val="12"/>
        <rFont val="Arial Narrow"/>
        <family val="2"/>
      </rPr>
      <t xml:space="preserve"> has been met, if a </t>
    </r>
    <r>
      <rPr>
        <u/>
        <vertAlign val="superscript"/>
        <sz val="12"/>
        <rFont val="Arial Narrow"/>
        <family val="2"/>
      </rPr>
      <t>deductible</t>
    </r>
    <r>
      <rPr>
        <vertAlign val="superscript"/>
        <sz val="12"/>
        <rFont val="Arial Narrow"/>
        <family val="2"/>
      </rPr>
      <t xml:space="preserve"> applies.</t>
    </r>
  </si>
  <si>
    <r>
      <rPr>
        <sz val="12"/>
        <rFont val="Arial Narrow"/>
        <family val="2"/>
      </rPr>
      <t xml:space="preserve">You can see the </t>
    </r>
    <r>
      <rPr>
        <u/>
        <sz val="12"/>
        <rFont val="Arial Narrow"/>
        <family val="2"/>
      </rPr>
      <t>specialist</t>
    </r>
    <r>
      <rPr>
        <sz val="12"/>
        <rFont val="Arial Narrow"/>
        <family val="2"/>
      </rPr>
      <t xml:space="preserve"> you choose without a </t>
    </r>
    <r>
      <rPr>
        <u/>
        <sz val="12"/>
        <rFont val="Arial Narrow"/>
        <family val="2"/>
      </rPr>
      <t>referral</t>
    </r>
    <r>
      <rPr>
        <sz val="12"/>
        <rFont val="Arial Narrow"/>
        <family val="2"/>
      </rPr>
      <t>.</t>
    </r>
  </si>
  <si>
    <r>
      <rPr>
        <sz val="10"/>
        <color rgb="FF000000"/>
        <rFont val="Times New Roman"/>
        <family val="2"/>
        <charset val="204"/>
      </rPr>
      <t>No.</t>
    </r>
  </si>
  <si>
    <r>
      <rPr>
        <b/>
        <sz val="12"/>
        <rFont val="Arial Narrow"/>
        <family val="2"/>
      </rPr>
      <t xml:space="preserve">Do you need a </t>
    </r>
    <r>
      <rPr>
        <b/>
        <u/>
        <sz val="12"/>
        <rFont val="Arial Narrow"/>
        <family val="2"/>
      </rPr>
      <t>referral</t>
    </r>
    <r>
      <rPr>
        <b/>
        <sz val="12"/>
        <rFont val="Arial Narrow"/>
        <family val="2"/>
      </rPr>
      <t xml:space="preserve"> to see a </t>
    </r>
    <r>
      <rPr>
        <b/>
        <u/>
        <sz val="12"/>
        <rFont val="Arial Narrow"/>
        <family val="2"/>
      </rPr>
      <t>specialist</t>
    </r>
    <r>
      <rPr>
        <b/>
        <sz val="12"/>
        <rFont val="Arial Narrow"/>
        <family val="2"/>
      </rPr>
      <t>?</t>
    </r>
  </si>
  <si>
    <t>This plan uses a provider network. You will pay less if you use a provider in the plan’s network. You will pay the most if you use an out-of-network provider, and you might receive a bill from a provider for the difference between the provider’s charge and what your plan pays (balance billing). Be aware your network provider might use an out-of-network provider for some services (such as lab work). Check with your provider before you get services.</t>
  </si>
  <si>
    <r>
      <rPr>
        <sz val="12"/>
        <rFont val="Arial Narrow"/>
        <family val="2"/>
      </rPr>
      <t xml:space="preserve">Yes. See www.azblue.com or call
</t>
    </r>
    <r>
      <rPr>
        <sz val="12"/>
        <rFont val="Arial Narrow"/>
        <family val="2"/>
      </rPr>
      <t xml:space="preserve">1-877-475-8440 for a list of </t>
    </r>
    <r>
      <rPr>
        <u/>
        <sz val="12"/>
        <rFont val="Arial Narrow"/>
        <family val="2"/>
      </rPr>
      <t>in-network</t>
    </r>
    <r>
      <rPr>
        <sz val="12"/>
        <rFont val="Arial Narrow"/>
        <family val="2"/>
      </rPr>
      <t xml:space="preserve"> </t>
    </r>
    <r>
      <rPr>
        <u/>
        <sz val="12"/>
        <rFont val="Arial Narrow"/>
        <family val="2"/>
      </rPr>
      <t>providers</t>
    </r>
    <r>
      <rPr>
        <sz val="12"/>
        <rFont val="Arial Narrow"/>
        <family val="2"/>
      </rPr>
      <t>.</t>
    </r>
  </si>
  <si>
    <r>
      <rPr>
        <b/>
        <sz val="12"/>
        <rFont val="Arial Narrow"/>
        <family val="2"/>
      </rPr>
      <t xml:space="preserve">Will you pay less if you use an </t>
    </r>
    <r>
      <rPr>
        <b/>
        <u/>
        <sz val="12"/>
        <rFont val="Arial Narrow"/>
        <family val="2"/>
      </rPr>
      <t>in-network</t>
    </r>
    <r>
      <rPr>
        <b/>
        <sz val="12"/>
        <rFont val="Arial Narrow"/>
        <family val="2"/>
      </rPr>
      <t xml:space="preserve"> </t>
    </r>
    <r>
      <rPr>
        <b/>
        <u/>
        <sz val="12"/>
        <rFont val="Arial Narrow"/>
        <family val="2"/>
      </rPr>
      <t>provider</t>
    </r>
    <r>
      <rPr>
        <b/>
        <sz val="12"/>
        <rFont val="Arial Narrow"/>
        <family val="2"/>
      </rPr>
      <t>?</t>
    </r>
  </si>
  <si>
    <r>
      <rPr>
        <sz val="10"/>
        <color rgb="FFFFFFFF"/>
        <rFont val="Times New Roman"/>
        <family val="2"/>
        <charset val="204"/>
      </rPr>
      <t>Why this Matters:</t>
    </r>
  </si>
  <si>
    <r>
      <rPr>
        <sz val="10"/>
        <color rgb="FFFFFFFF"/>
        <rFont val="Times New Roman"/>
        <family val="2"/>
        <charset val="204"/>
      </rPr>
      <t>Answers</t>
    </r>
  </si>
  <si>
    <r>
      <rPr>
        <sz val="10"/>
        <color rgb="FFFFFFFF"/>
        <rFont val="Times New Roman"/>
        <family val="2"/>
        <charset val="204"/>
      </rPr>
      <t>Important Questions</t>
    </r>
  </si>
  <si>
    <r>
      <rPr>
        <sz val="12"/>
        <rFont val="Arial Narrow"/>
        <family val="2"/>
      </rPr>
      <t xml:space="preserve">Even though you pay these expenses, they don’t count toward the </t>
    </r>
    <r>
      <rPr>
        <u/>
        <sz val="12"/>
        <rFont val="Arial Narrow"/>
        <family val="2"/>
      </rPr>
      <t>out–of–pocket</t>
    </r>
    <r>
      <rPr>
        <sz val="12"/>
        <rFont val="Arial Narrow"/>
        <family val="2"/>
      </rPr>
      <t xml:space="preserve"> </t>
    </r>
    <r>
      <rPr>
        <u/>
        <sz val="12"/>
        <rFont val="Arial Narrow"/>
        <family val="2"/>
      </rPr>
      <t>limit</t>
    </r>
    <r>
      <rPr>
        <sz val="12"/>
        <rFont val="Arial Narrow"/>
        <family val="2"/>
      </rPr>
      <t>.</t>
    </r>
  </si>
  <si>
    <r>
      <rPr>
        <u/>
        <sz val="12"/>
        <rFont val="Arial Narrow"/>
        <family val="2"/>
      </rPr>
      <t>Premiums</t>
    </r>
    <r>
      <rPr>
        <sz val="12"/>
        <rFont val="Arial Narrow"/>
        <family val="2"/>
      </rPr>
      <t xml:space="preserve">, </t>
    </r>
    <r>
      <rPr>
        <u/>
        <sz val="12"/>
        <rFont val="Arial Narrow"/>
        <family val="2"/>
      </rPr>
      <t>out-of-network precertification</t>
    </r>
    <r>
      <rPr>
        <sz val="12"/>
        <rFont val="Arial Narrow"/>
        <family val="2"/>
      </rPr>
      <t xml:space="preserve"> charges, </t>
    </r>
    <r>
      <rPr>
        <u/>
        <sz val="12"/>
        <rFont val="Arial Narrow"/>
        <family val="2"/>
      </rPr>
      <t>balance-bills</t>
    </r>
    <r>
      <rPr>
        <sz val="12"/>
        <rFont val="Arial Narrow"/>
        <family val="2"/>
      </rPr>
      <t xml:space="preserve">, and costs for health care this </t>
    </r>
    <r>
      <rPr>
        <u/>
        <sz val="12"/>
        <rFont val="Arial Narrow"/>
        <family val="2"/>
      </rPr>
      <t>plan</t>
    </r>
    <r>
      <rPr>
        <sz val="12"/>
        <rFont val="Arial Narrow"/>
        <family val="2"/>
      </rPr>
      <t xml:space="preserve"> doesn’t cover.</t>
    </r>
  </si>
  <si>
    <r>
      <rPr>
        <b/>
        <sz val="12"/>
        <rFont val="Arial Narrow"/>
        <family val="2"/>
      </rPr>
      <t xml:space="preserve">What is not included in the </t>
    </r>
    <r>
      <rPr>
        <b/>
        <u/>
        <sz val="12"/>
        <rFont val="Arial Narrow"/>
        <family val="2"/>
      </rPr>
      <t>out-of-pocket limit</t>
    </r>
    <r>
      <rPr>
        <b/>
        <sz val="12"/>
        <rFont val="Arial Narrow"/>
        <family val="2"/>
      </rPr>
      <t>?</t>
    </r>
  </si>
  <si>
    <r>
      <rPr>
        <sz val="12"/>
        <rFont val="Arial Narrow"/>
        <family val="2"/>
      </rPr>
      <t xml:space="preserve">The </t>
    </r>
    <r>
      <rPr>
        <u/>
        <sz val="12"/>
        <rFont val="Arial Narrow"/>
        <family val="2"/>
      </rPr>
      <t>out-of-pocket limit</t>
    </r>
    <r>
      <rPr>
        <sz val="12"/>
        <rFont val="Arial Narrow"/>
        <family val="2"/>
      </rPr>
      <t xml:space="preserve"> is the most you could pay in a year for covered services. If you have other family members in this </t>
    </r>
    <r>
      <rPr>
        <u/>
        <sz val="12"/>
        <rFont val="Arial Narrow"/>
        <family val="2"/>
      </rPr>
      <t>plan</t>
    </r>
    <r>
      <rPr>
        <sz val="12"/>
        <rFont val="Arial Narrow"/>
        <family val="2"/>
      </rPr>
      <t xml:space="preserve">, they have to meet their own </t>
    </r>
    <r>
      <rPr>
        <u/>
        <sz val="12"/>
        <rFont val="Arial Narrow"/>
        <family val="2"/>
      </rPr>
      <t>out-of-pocket</t>
    </r>
    <r>
      <rPr>
        <sz val="12"/>
        <rFont val="Arial Narrow"/>
        <family val="2"/>
      </rPr>
      <t xml:space="preserve"> </t>
    </r>
    <r>
      <rPr>
        <u/>
        <sz val="12"/>
        <rFont val="Arial Narrow"/>
        <family val="2"/>
      </rPr>
      <t>limits</t>
    </r>
    <r>
      <rPr>
        <sz val="12"/>
        <rFont val="Arial Narrow"/>
        <family val="2"/>
      </rPr>
      <t xml:space="preserve"> until the overall family </t>
    </r>
    <r>
      <rPr>
        <u/>
        <sz val="12"/>
        <rFont val="Arial Narrow"/>
        <family val="2"/>
      </rPr>
      <t>out-of-pocket limit</t>
    </r>
    <r>
      <rPr>
        <sz val="12"/>
        <rFont val="Arial Narrow"/>
        <family val="2"/>
      </rPr>
      <t xml:space="preserve"> has been met.</t>
    </r>
  </si>
  <si>
    <r>
      <rPr>
        <u/>
        <sz val="12"/>
        <rFont val="Arial Narrow"/>
        <family val="2"/>
      </rPr>
      <t>In-network providers</t>
    </r>
    <r>
      <rPr>
        <sz val="12"/>
        <rFont val="Arial Narrow"/>
        <family val="2"/>
      </rPr>
      <t xml:space="preserve">: </t>
    </r>
    <r>
      <rPr>
        <b/>
        <sz val="12"/>
        <rFont val="Arial Narrow"/>
        <family val="2"/>
      </rPr>
      <t>$4,500</t>
    </r>
    <r>
      <rPr>
        <sz val="12"/>
        <rFont val="Arial Narrow"/>
        <family val="2"/>
      </rPr>
      <t xml:space="preserve">/member and
</t>
    </r>
    <r>
      <rPr>
        <b/>
        <sz val="12"/>
        <rFont val="Arial Narrow"/>
        <family val="2"/>
      </rPr>
      <t>$9,000/</t>
    </r>
    <r>
      <rPr>
        <sz val="12"/>
        <rFont val="Arial Narrow"/>
        <family val="2"/>
      </rPr>
      <t xml:space="preserve">family
</t>
    </r>
    <r>
      <rPr>
        <u/>
        <sz val="12"/>
        <rFont val="Arial Narrow"/>
        <family val="2"/>
      </rPr>
      <t>Out-of-network providers</t>
    </r>
    <r>
      <rPr>
        <sz val="12"/>
        <rFont val="Arial Narrow"/>
        <family val="2"/>
      </rPr>
      <t xml:space="preserve">: </t>
    </r>
    <r>
      <rPr>
        <b/>
        <sz val="12"/>
        <rFont val="Arial Narrow"/>
        <family val="2"/>
      </rPr>
      <t>$9,000</t>
    </r>
    <r>
      <rPr>
        <sz val="12"/>
        <rFont val="Arial Narrow"/>
        <family val="2"/>
      </rPr>
      <t xml:space="preserve">/member and </t>
    </r>
    <r>
      <rPr>
        <b/>
        <sz val="12"/>
        <rFont val="Arial Narrow"/>
        <family val="2"/>
      </rPr>
      <t>$18,000</t>
    </r>
    <r>
      <rPr>
        <sz val="12"/>
        <rFont val="Arial Narrow"/>
        <family val="2"/>
      </rPr>
      <t>/family</t>
    </r>
  </si>
  <si>
    <r>
      <rPr>
        <b/>
        <sz val="12"/>
        <rFont val="Arial Narrow"/>
        <family val="2"/>
      </rPr>
      <t xml:space="preserve">What is the </t>
    </r>
    <r>
      <rPr>
        <b/>
        <u/>
        <sz val="12"/>
        <rFont val="Arial Narrow"/>
        <family val="2"/>
      </rPr>
      <t>out-of-pocket</t>
    </r>
    <r>
      <rPr>
        <b/>
        <sz val="12"/>
        <rFont val="Arial Narrow"/>
        <family val="2"/>
      </rPr>
      <t xml:space="preserve"> </t>
    </r>
    <r>
      <rPr>
        <b/>
        <u/>
        <sz val="12"/>
        <rFont val="Arial Narrow"/>
        <family val="2"/>
      </rPr>
      <t>limit</t>
    </r>
    <r>
      <rPr>
        <b/>
        <sz val="12"/>
        <rFont val="Arial Narrow"/>
        <family val="2"/>
      </rPr>
      <t xml:space="preserve"> for this </t>
    </r>
    <r>
      <rPr>
        <b/>
        <u/>
        <sz val="12"/>
        <rFont val="Arial Narrow"/>
        <family val="2"/>
      </rPr>
      <t>plan</t>
    </r>
    <r>
      <rPr>
        <b/>
        <sz val="12"/>
        <rFont val="Arial Narrow"/>
        <family val="2"/>
      </rPr>
      <t>?</t>
    </r>
  </si>
  <si>
    <r>
      <rPr>
        <sz val="12"/>
        <rFont val="Arial Narrow"/>
        <family val="2"/>
      </rPr>
      <t xml:space="preserve">You don’t have to meet </t>
    </r>
    <r>
      <rPr>
        <u/>
        <sz val="12"/>
        <rFont val="Arial Narrow"/>
        <family val="2"/>
      </rPr>
      <t>deductibles</t>
    </r>
    <r>
      <rPr>
        <sz val="12"/>
        <rFont val="Arial Narrow"/>
        <family val="2"/>
      </rPr>
      <t xml:space="preserve"> for specific services.</t>
    </r>
  </si>
  <si>
    <r>
      <rPr>
        <b/>
        <sz val="12"/>
        <rFont val="Arial Narrow"/>
        <family val="2"/>
      </rPr>
      <t xml:space="preserve">Are there other </t>
    </r>
    <r>
      <rPr>
        <b/>
        <u/>
        <sz val="12"/>
        <rFont val="Arial Narrow"/>
        <family val="2"/>
      </rPr>
      <t>deductibles</t>
    </r>
    <r>
      <rPr>
        <b/>
        <sz val="12"/>
        <rFont val="Arial Narrow"/>
        <family val="2"/>
      </rPr>
      <t xml:space="preserve"> for specific services?</t>
    </r>
  </si>
  <si>
    <t>This plan covers some items and services even if you haven’t yet met the deductible amount. But a copayment or coinsurance may apply. For example, this plan covers certain preventive services without cost-sharing and before you meet your deductible. See a list of covered preventive services at https://www.healthcare.gov/coverage/preventive-care-benefits/.</t>
  </si>
  <si>
    <r>
      <rPr>
        <sz val="12"/>
        <rFont val="Arial Narrow"/>
        <family val="2"/>
      </rPr>
      <t xml:space="preserve">Yes. Certain </t>
    </r>
    <r>
      <rPr>
        <u/>
        <sz val="12"/>
        <rFont val="Arial Narrow"/>
        <family val="2"/>
      </rPr>
      <t>in-network preventive</t>
    </r>
    <r>
      <rPr>
        <sz val="12"/>
        <rFont val="Arial Narrow"/>
        <family val="2"/>
      </rPr>
      <t xml:space="preserve"> services are covered before you meet your </t>
    </r>
    <r>
      <rPr>
        <u/>
        <sz val="12"/>
        <rFont val="Arial Narrow"/>
        <family val="2"/>
      </rPr>
      <t>deductible</t>
    </r>
    <r>
      <rPr>
        <sz val="12"/>
        <rFont val="Arial Narrow"/>
        <family val="2"/>
      </rPr>
      <t>.</t>
    </r>
  </si>
  <si>
    <r>
      <rPr>
        <sz val="10"/>
        <color rgb="FF000000"/>
        <rFont val="Times New Roman"/>
        <family val="2"/>
        <charset val="204"/>
      </rPr>
      <t xml:space="preserve">Are there services covered before you meet your </t>
    </r>
    <r>
      <rPr>
        <u/>
        <sz val="10"/>
        <color rgb="FF000000"/>
        <rFont val="Times New Roman"/>
        <family val="2"/>
        <charset val="204"/>
      </rPr>
      <t>deductible?</t>
    </r>
  </si>
  <si>
    <t>Generally, you must pay all of the costs from providers up to the deductible amount before this plan begins to pay. If you have other family members on the plan, each family member must meet their own individual deductible until the total amount of deductible expenses paid by all family members meets the overall family deductible. Unless a copay, fee, or other percent is shown, the coinsurance percent of the allowed amount that you pay for most services is 25% in-network and 40% out-of- network.</t>
  </si>
  <si>
    <r>
      <rPr>
        <u/>
        <sz val="12"/>
        <rFont val="Arial Narrow"/>
        <family val="2"/>
      </rPr>
      <t>In-network</t>
    </r>
    <r>
      <rPr>
        <sz val="12"/>
        <rFont val="Arial Narrow"/>
        <family val="2"/>
      </rPr>
      <t xml:space="preserve"> and </t>
    </r>
    <r>
      <rPr>
        <u/>
        <sz val="12"/>
        <rFont val="Arial Narrow"/>
        <family val="2"/>
      </rPr>
      <t>out-of-network providers</t>
    </r>
    <r>
      <rPr>
        <sz val="12"/>
        <rFont val="Arial Narrow"/>
        <family val="2"/>
      </rPr>
      <t xml:space="preserve"> combined: </t>
    </r>
    <r>
      <rPr>
        <b/>
        <sz val="12"/>
        <rFont val="Arial Narrow"/>
        <family val="2"/>
      </rPr>
      <t>$3,000</t>
    </r>
    <r>
      <rPr>
        <sz val="12"/>
        <rFont val="Arial Narrow"/>
        <family val="2"/>
      </rPr>
      <t xml:space="preserve">/member and </t>
    </r>
    <r>
      <rPr>
        <b/>
        <sz val="12"/>
        <rFont val="Arial Narrow"/>
        <family val="2"/>
      </rPr>
      <t>$6,000/</t>
    </r>
    <r>
      <rPr>
        <sz val="12"/>
        <rFont val="Arial Narrow"/>
        <family val="2"/>
      </rPr>
      <t>family</t>
    </r>
  </si>
  <si>
    <r>
      <rPr>
        <b/>
        <sz val="12"/>
        <rFont val="Arial Narrow"/>
        <family val="2"/>
      </rPr>
      <t xml:space="preserve">What is the overall </t>
    </r>
    <r>
      <rPr>
        <b/>
        <u/>
        <sz val="12"/>
        <rFont val="Arial Narrow"/>
        <family val="2"/>
      </rPr>
      <t>deductible</t>
    </r>
    <r>
      <rPr>
        <b/>
        <sz val="12"/>
        <rFont val="Arial Narrow"/>
        <family val="2"/>
      </rPr>
      <t>?</t>
    </r>
  </si>
  <si>
    <t>The Summary of Benefits and Coverage (SBC) document will help you choose a health plan. The SBC shows you how you and the plan would share the cost for covered health care services. NOTE: Information about the cost of this plan (called the premium) will be provided separately.
This is only a summary. For more information about your coverage, or to get a copy of the complete terms of coverage, visit azblue.com or call 1-877-475-8440. For general definitions of common terms, such as allowed amount, balance billing, coinsurance, copayment, deductible, provider, or other underlined terms see the Glossary.  You can view the Glossary at healthcare.gov/sbc-glossary or by calling 1-877-475-8440 to request a copy.</t>
  </si>
  <si>
    <r>
      <rPr>
        <b/>
        <sz val="12"/>
        <rFont val="Arial Narrow"/>
        <family val="2"/>
      </rPr>
      <t xml:space="preserve">Wildflower Bread PPO 3000                                                                                                                                       Coverage for: </t>
    </r>
    <r>
      <rPr>
        <sz val="12"/>
        <rFont val="Arial Narrow"/>
        <family val="2"/>
      </rPr>
      <t xml:space="preserve">Family | </t>
    </r>
    <r>
      <rPr>
        <b/>
        <u/>
        <sz val="12"/>
        <rFont val="Arial Narrow"/>
        <family val="2"/>
      </rPr>
      <t>Plan</t>
    </r>
    <r>
      <rPr>
        <b/>
        <sz val="12"/>
        <rFont val="Arial Narrow"/>
        <family val="2"/>
      </rPr>
      <t xml:space="preserve"> Type: </t>
    </r>
    <r>
      <rPr>
        <sz val="12"/>
        <rFont val="Arial Narrow"/>
        <family val="2"/>
      </rPr>
      <t>PPO</t>
    </r>
  </si>
  <si>
    <r>
      <rPr>
        <b/>
        <sz val="12"/>
        <rFont val="Arial Narrow"/>
        <family val="2"/>
      </rPr>
      <t xml:space="preserve">Summary of Benefits and Coverage: </t>
    </r>
    <r>
      <rPr>
        <sz val="12"/>
        <rFont val="Arial Narrow"/>
        <family val="2"/>
      </rPr>
      <t xml:space="preserve">What this </t>
    </r>
    <r>
      <rPr>
        <u/>
        <sz val="12"/>
        <rFont val="Arial Narrow"/>
        <family val="2"/>
      </rPr>
      <t>Plan</t>
    </r>
    <r>
      <rPr>
        <sz val="12"/>
        <rFont val="Arial Narrow"/>
        <family val="2"/>
      </rPr>
      <t xml:space="preserve"> Covers &amp; What You Pay For Covered Services           </t>
    </r>
    <r>
      <rPr>
        <b/>
        <sz val="12"/>
        <rFont val="Arial Narrow"/>
        <family val="2"/>
      </rPr>
      <t xml:space="preserve">Coverage Period: </t>
    </r>
    <r>
      <rPr>
        <sz val="12"/>
        <rFont val="Arial Narrow"/>
        <family val="2"/>
      </rPr>
      <t>06/01/2017-05/31/2018</t>
    </r>
  </si>
  <si>
    <t>Enter $ amount generally should be the same $ amount for both HSA plans</t>
  </si>
  <si>
    <t>{"BrowserAndLocation":{"ConversionPath":"C:\\Users\\tleduc\\Documents\\SpreadsheetConverter","SelectedBrowsers":[]},"SpreadsheetServer":{"Username":"","Password":"","ServerUrl":""},"ConfigureSubmitDefault":{"Email":"tleduc@wildflowerbread.com","Free":false,"Advanced":false,"AdvancedSecured":false,"Demo":false},"MessageBubble":{"Close":false,"TopMsg":0},"CustomizeTheme":{"Theme":""},"QrSetting":{"ShowOnConversion":true},"CongratsPage":{"LastOpenedVersion":""},"WordPressPluginSetting":{"IsPluginInstalled":false},"Preferences":{"IsAdvancedSettingModelInitialize":true,"IsCaptchaInitialize":true,"IsNodeSettingInitialize":false,"IsRequiredFieldModalInitialize":true,"IsSubmitDialogModelInitialize":true,"IsToolbarButtonModelInitialize":true,"IsWizardButtonModelInitialize":true,"ReadFromHidden":false,"AdvancedSetting":null,"NodeSetting":{"LoginText":{"LoginButtonText":"Login","PageDescription":"Restricted access only","LoginErrorMessage":"Authentication failed, please check your username and password.","PlaceholderPassword":"password","PlaceholderUsername":"username / email","UserExtraMessage":""}},"Captcha":{"Heading":"Enter the number displayed below.","Message":"This is to verify that you are a human visitor, to prevent automated form submissions.","OkButton":"OK","CancelButton":"Cancel","ErrorMessage":"Your answer is incorrect, please try again."},"RequiredField":{"ErrorMessage":"The fields with the red border are required or invalid.","OkButton":"OK","DDLDefaultRequiredText":"Please Select"},"WizardButton":{"Next":"Next","Previous":"Previous","Cancel":"Cancel","Finish":"Finish"},"ToolbarButton":{"Submit":"Submit","Print":"Print","PrintAll":"Print All","Reset":"Reset","Update":"Update","Back":"Back"},"SubmitDialog":{"SubmitDialogHeading":"Submit Successful.","SubmitDialogDesc":"The form was successfully submitted.","BeforeSubmitDesc":"The form is being submitted.","OfflineHeading":"Save until online","OfflineDesc":"You are currently offline and the submit failed. Do you want to save the submit and send it later when you are online.","OfflineConfirm":"Do you want to save?","OfflineSubmitHeading":"Offline forms submit confirmation","OfflineSubmitDesc":"There are Offline form(s), which are now ready to submit in server.","OfflineSubmitConfirm":"Do you want to submit?","FailOfflineHeading":"Offline Form submit failed","FailOfflineDesc":"Unable to connect to the Internet. Please try submitting the offline forms later in internet connection.","OfflineSubmitWait":"It may take sometime to finish all submits depending on the size of offline forms and internet connection.","OfflineSubmitWaitCounter":"Left","OfflineSubmitError":"Submit error: Please try later."}},"UxPreferences":null}</t>
  </si>
  <si>
    <t>{"IsHide":false,"HiddenInExcel":false,"SheetId":-1,"Name":"HSA Calculator","Guid":"69D6PS","Index":1,"VisibleRange":"","SheetTheme":{"TabColor":"","BodyColor":"","BodyImage":""}}</t>
  </si>
  <si>
    <t>{"IsHide":false,"HiddenInExcel":false,"SheetId":-1,"Name":"PPO3000 Plan Summary Detail","Guid":"R43R3S","Index":2,"VisibleRange":"","SheetTheme":{"TabColor":"","BodyColor":"","BodyImage":""}}</t>
  </si>
  <si>
    <t>{"IsHide":true,"HiddenInExcel":true,"SheetId":-1,"Name":"Data Sheet","Guid":"F65T03","Index":3,"VisibleRange":"","SheetTheme":{"TabColor":"","BodyColor":"","BodyImage":""}}</t>
  </si>
  <si>
    <t>{"InputDetection":2,"RecalcMode":0,"Layout":0,"LayoutSamePagesHeightEnabled":false,"Theme":{"BgColor":"#FFFFFFFF","BgImage":"","InputBorderStyle":2,"AppliedTheme":""},"SmartphoneSettings":{"ViewportLock":true,"UseOldViewEngine":false,"EnableZoom":false,"EnableSwipe":false,"HideToolbar":false,"InheritBackgroundColor":false,"CheckboxFlavor":1,"ShowBubble":false},"Name":"","Flavor":0,"Edition":3,"CopyProtect":{"IsEnabled":false,"DomainName":""},"HideSscPoweredlogo":true,"AspnetConfig":{"BrowseUrl":"http://localhost/ssc","FileExtension":0},"NodeSecureLoginEnabled":false,"SmartphoneTheme":1,"Toolbar":{"Position":1,"IsSubmit":false,"IsPrint":true,"IsPrintAll":false,"IsReset":true,"IsUpdate":false},"ConfigureSubmit":{"IsShowCaptcha":false,"IsUseSscWebServer":true,"ReceiverCode":"tleduc@wildflowerbread.com","IsFreeService":false,"IsAdvanceService":false,"IsSecureEmail":false,"IsDemonstrationService":false,"AfterSuccessfulSubmit":"","AfterFailSubmit":"","AfterCancelWizard":"","IsUseOwnWebServer":false,"OwnWebServerURL":"","OwnWebServerTarget":"","SubmitTarget":0},"IgnoreBgInputCell":false,"ButtonStyle":0,"ResponsiveDesignDisabled":false,"HideLookupRange":true,"BrowserStorageEnabled":false,"RealtimeSyncEnabled":false,"GoogleAnalyticsTrackingId":"","GoogleApiKey":"","ChartSelected":3,"ChartYAxisFixed":false}</t>
  </si>
  <si>
    <r>
      <t>Estimate your annual Healthcare Cost</t>
    </r>
    <r>
      <rPr>
        <vertAlign val="superscript"/>
        <sz val="10"/>
        <color theme="1"/>
        <rFont val="Calibri"/>
        <family val="2"/>
        <scheme val="minor"/>
      </rPr>
      <t>1</t>
    </r>
  </si>
  <si>
    <r>
      <t>Maximum Out of Pocket Costs</t>
    </r>
    <r>
      <rPr>
        <vertAlign val="superscript"/>
        <sz val="11"/>
        <color theme="1"/>
        <rFont val="Calibri"/>
        <family val="2"/>
        <scheme val="minor"/>
      </rPr>
      <t>2</t>
    </r>
  </si>
  <si>
    <t>HSA6750</t>
  </si>
  <si>
    <t xml:space="preserve">Weekly Grand Total Estimated Out of Pocket Expense </t>
  </si>
  <si>
    <t xml:space="preserve">Grand Total Estimated Out of Pocket Expense </t>
  </si>
  <si>
    <r>
      <rPr>
        <vertAlign val="superscript"/>
        <sz val="11"/>
        <color theme="1"/>
        <rFont val="Calibri"/>
        <family val="2"/>
        <scheme val="minor"/>
      </rPr>
      <t>3</t>
    </r>
    <r>
      <rPr>
        <sz val="11"/>
        <color theme="1"/>
        <rFont val="Calibri"/>
        <family val="2"/>
        <scheme val="minor"/>
      </rPr>
      <t>If you are over 55 you are eligible to contribute an additional $1,000.</t>
    </r>
  </si>
  <si>
    <t>Wildflower Benefit Comparison Calculator</t>
  </si>
  <si>
    <t>Less Wildflower Annual HSA Contribution</t>
  </si>
  <si>
    <t>Use dropdown box</t>
  </si>
  <si>
    <t>Enter your best guestimate for each category</t>
  </si>
  <si>
    <t>c</t>
  </si>
  <si>
    <t>Choose Who is Being Insured</t>
  </si>
  <si>
    <r>
      <t>Annual HSA Limits
Single $4,150 Family $8,300</t>
    </r>
    <r>
      <rPr>
        <sz val="11"/>
        <color theme="1"/>
        <rFont val="Calibri"/>
        <family val="2"/>
      </rPr>
      <t>³</t>
    </r>
  </si>
  <si>
    <r>
      <rPr>
        <vertAlign val="superscript"/>
        <sz val="11"/>
        <color theme="1"/>
        <rFont val="Calibri"/>
        <family val="2"/>
        <scheme val="minor"/>
      </rPr>
      <t>1</t>
    </r>
    <r>
      <rPr>
        <sz val="11"/>
        <color theme="1"/>
        <rFont val="Calibri"/>
        <family val="2"/>
        <scheme val="minor"/>
      </rPr>
      <t xml:space="preserve">The weekly premiums are actual costs for the 2024-2025 plan year.  </t>
    </r>
  </si>
  <si>
    <t xml:space="preserve">The healthcare costs provided are for illustrative purposes only and the accuracy in regards to your individual estimates or circumstance cannot be guaranteed.
This Benefit Comparison Calculator is provided for your independent use.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</si>
</sst>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44" formatCode="_(&quot;$&quot;* #,##0.00_);_(&quot;$&quot;* \(#,##0.00\);_(&quot;$&quot;* &quot;-&quot;??_);_(@_)"/>
    <numFmt numFmtId="43" formatCode="_(* #,##0.00_);_(* \(#,##0.00\);_(* &quot;-&quot;??_);_(@_)"/>
    <numFmt numFmtId="164" formatCode="_(&quot;$&quot;* #,##0_);_(&quot;$&quot;* \(#,##0\);_(&quot;$&quot;* &quot;-&quot;??_);_(@_)"/>
    <numFmt numFmtId="165" formatCode="&quot;$&quot;#,##0.00"/>
    <numFmt numFmtId="166" formatCode="\$#,##0"/>
    <numFmt numFmtId="167" formatCode="\$0"/>
  </numFmts>
  <fonts count="36" x14ac:knownFonts="1">
    <font>
      <sz val="11"/>
      <color theme="1"/>
      <name val="Calibri"/>
      <family val="2"/>
      <scheme val="minor"/>
    </font>
    <font>
      <sz val="11"/>
      <color theme="1"/>
      <name val="Calibri"/>
      <family val="2"/>
      <scheme val="minor"/>
    </font>
    <font>
      <vertAlign val="superscript"/>
      <sz val="11"/>
      <color theme="1"/>
      <name val="Calibri"/>
      <family val="2"/>
      <scheme val="minor"/>
    </font>
    <font>
      <sz val="9"/>
      <color indexed="81"/>
      <name val="Tahoma"/>
      <family val="2"/>
    </font>
    <font>
      <sz val="10"/>
      <color rgb="FF000000"/>
      <name val="Times New Roman"/>
      <family val="1"/>
    </font>
    <font>
      <sz val="12"/>
      <name val="Calibri"/>
      <family val="2"/>
    </font>
    <font>
      <sz val="10"/>
      <color rgb="FF000000"/>
      <name val="Times New Roman"/>
      <family val="2"/>
      <charset val="204"/>
    </font>
    <font>
      <sz val="12"/>
      <name val="Arial Narrow"/>
      <family val="2"/>
    </font>
    <font>
      <u/>
      <sz val="12"/>
      <name val="Arial Narrow"/>
      <family val="2"/>
    </font>
    <font>
      <b/>
      <sz val="12"/>
      <color rgb="FF000000"/>
      <name val="Arial Narrow"/>
      <family val="2"/>
    </font>
    <font>
      <b/>
      <sz val="12"/>
      <name val="Arial Narrow"/>
      <family val="2"/>
    </font>
    <font>
      <sz val="12"/>
      <color rgb="FF000000"/>
      <name val="Arial Narrow"/>
      <family val="2"/>
    </font>
    <font>
      <sz val="12"/>
      <name val="Arial Narrow"/>
      <family val="2"/>
    </font>
    <font>
      <u/>
      <sz val="10"/>
      <color rgb="FF000000"/>
      <name val="Times New Roman"/>
      <family val="2"/>
      <charset val="204"/>
    </font>
    <font>
      <i/>
      <sz val="12"/>
      <name val="Arial Narrow"/>
      <family val="2"/>
    </font>
    <font>
      <sz val="12"/>
      <name val="Wingdings"/>
      <charset val="2"/>
    </font>
    <font>
      <sz val="12"/>
      <name val="Times New Roman"/>
      <family val="1"/>
      <charset val="204"/>
    </font>
    <font>
      <b/>
      <u/>
      <sz val="12"/>
      <name val="Arial Narrow"/>
      <family val="2"/>
    </font>
    <font>
      <b/>
      <sz val="14"/>
      <color rgb="FFFFFFFF"/>
      <name val="Arial Narrow"/>
      <family val="2"/>
    </font>
    <font>
      <sz val="12"/>
      <color rgb="FFFFFFFF"/>
      <name val="Arial Narrow"/>
      <family val="2"/>
    </font>
    <font>
      <i/>
      <u/>
      <sz val="12"/>
      <name val="Arial Narrow"/>
      <family val="2"/>
    </font>
    <font>
      <b/>
      <sz val="12"/>
      <color rgb="FF0080BE"/>
      <name val="Arial Narrow"/>
      <family val="2"/>
    </font>
    <font>
      <sz val="12"/>
      <name val="Symbol"/>
      <family val="1"/>
    </font>
    <font>
      <sz val="10"/>
      <color rgb="FFFFFFFF"/>
      <name val="Times New Roman"/>
      <family val="2"/>
      <charset val="204"/>
    </font>
    <font>
      <vertAlign val="superscript"/>
      <sz val="10"/>
      <name val="Times New Roman"/>
      <family val="1"/>
      <charset val="204"/>
    </font>
    <font>
      <vertAlign val="superscript"/>
      <sz val="10"/>
      <name val="Arial Narrow"/>
      <family val="2"/>
    </font>
    <font>
      <vertAlign val="superscript"/>
      <sz val="12"/>
      <name val="Arial Narrow"/>
      <family val="2"/>
    </font>
    <font>
      <u/>
      <vertAlign val="superscript"/>
      <sz val="12"/>
      <name val="Arial Narrow"/>
      <family val="2"/>
    </font>
    <font>
      <b/>
      <sz val="14"/>
      <color theme="1"/>
      <name val="Calibri"/>
      <family val="2"/>
      <scheme val="minor"/>
    </font>
    <font>
      <sz val="11"/>
      <color theme="1"/>
      <name val="Calibri"/>
      <family val="2"/>
      <scheme val="minor"/>
    </font>
    <font>
      <b/>
      <sz val="11"/>
      <color theme="1"/>
      <name val="Calibri"/>
      <family val="2"/>
      <scheme val="minor"/>
    </font>
    <font>
      <vertAlign val="superscript"/>
      <sz val="10"/>
      <color theme="1"/>
      <name val="Calibri"/>
      <family val="2"/>
      <scheme val="minor"/>
    </font>
    <font>
      <b/>
      <sz val="8"/>
      <color theme="1"/>
      <name val="Calibri"/>
      <family val="2"/>
      <scheme val="minor"/>
    </font>
    <font>
      <sz val="11"/>
      <color theme="1"/>
      <name val="Calibri"/>
      <family val="2"/>
    </font>
    <font>
      <b/>
      <i/>
      <sz val="11"/>
      <color theme="1"/>
      <name val="Calibri"/>
      <family val="2"/>
      <scheme val="minor"/>
    </font>
    <font>
      <sz val="11"/>
      <name val="Calibri"/>
      <family val="2"/>
      <scheme val="minor"/>
    </font>
  </fonts>
  <fills count="12">
    <fill>
      <patternFill patternType="none"/>
    </fill>
    <fill>
      <patternFill patternType="gray125"/>
    </fill>
    <fill>
      <patternFill patternType="solid">
        <fgColor theme="0" tint="-0.499984740745262"/>
        <bgColor indexed="64"/>
      </patternFill>
    </fill>
    <fill>
      <patternFill patternType="solid">
        <fgColor rgb="FF00B0F0"/>
        <bgColor indexed="64"/>
      </patternFill>
    </fill>
    <fill>
      <patternFill patternType="solid">
        <fgColor rgb="FFFFC000"/>
        <bgColor indexed="64"/>
      </patternFill>
    </fill>
    <fill>
      <patternFill patternType="solid">
        <fgColor rgb="FF92D050"/>
        <bgColor indexed="64"/>
      </patternFill>
    </fill>
    <fill>
      <patternFill patternType="solid">
        <fgColor rgb="FFF2F2F2"/>
      </patternFill>
    </fill>
    <fill>
      <patternFill patternType="solid">
        <fgColor rgb="FFC0C0C0"/>
      </patternFill>
    </fill>
    <fill>
      <patternFill patternType="solid">
        <fgColor rgb="FF808080"/>
      </patternFill>
    </fill>
    <fill>
      <patternFill patternType="solid">
        <fgColor rgb="FFDADADA"/>
      </patternFill>
    </fill>
    <fill>
      <patternFill patternType="solid">
        <fgColor rgb="FF818181"/>
      </patternFill>
    </fill>
    <fill>
      <patternFill patternType="solid">
        <fgColor theme="5" tint="-0.249977111117893"/>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A7A8A7"/>
      </top>
      <bottom style="thin">
        <color rgb="FFA7A8A7"/>
      </bottom>
      <diagonal/>
    </border>
    <border>
      <left style="thin">
        <color rgb="FFA7A8A7"/>
      </left>
      <right/>
      <top style="thin">
        <color rgb="FFA7A8A7"/>
      </top>
      <bottom style="thin">
        <color rgb="FFA7A8A7"/>
      </bottom>
      <diagonal/>
    </border>
    <border>
      <left/>
      <right style="thin">
        <color rgb="FFA7A8A7"/>
      </right>
      <top style="thin">
        <color rgb="FFA7A8A7"/>
      </top>
      <bottom style="thin">
        <color rgb="FFA7A8A7"/>
      </bottom>
      <diagonal/>
    </border>
    <border>
      <left style="thin">
        <color rgb="FFA7A8A7"/>
      </left>
      <right style="thin">
        <color rgb="FFA7A8A7"/>
      </right>
      <top/>
      <bottom style="thin">
        <color rgb="FFA7A8A7"/>
      </bottom>
      <diagonal/>
    </border>
    <border>
      <left style="thin">
        <color rgb="FFA7A8A7"/>
      </left>
      <right style="thin">
        <color rgb="FFA7A8A7"/>
      </right>
      <top/>
      <bottom/>
      <diagonal/>
    </border>
    <border>
      <left style="thin">
        <color rgb="FFA7A8A7"/>
      </left>
      <right style="thin">
        <color rgb="FFA7A8A7"/>
      </right>
      <top style="thin">
        <color rgb="FFA7A8A7"/>
      </top>
      <bottom/>
      <diagonal/>
    </border>
    <border>
      <left/>
      <right style="thin">
        <color rgb="FFA7A8A7"/>
      </right>
      <top/>
      <bottom style="thin">
        <color rgb="FFA7A8A7"/>
      </bottom>
      <diagonal/>
    </border>
    <border>
      <left/>
      <right/>
      <top/>
      <bottom style="thin">
        <color rgb="FFA7A8A7"/>
      </bottom>
      <diagonal/>
    </border>
    <border>
      <left style="thin">
        <color rgb="FFA7A8A7"/>
      </left>
      <right/>
      <top/>
      <bottom style="thin">
        <color rgb="FFA7A8A7"/>
      </bottom>
      <diagonal/>
    </border>
    <border>
      <left/>
      <right style="thin">
        <color rgb="FFA7A8A7"/>
      </right>
      <top/>
      <bottom/>
      <diagonal/>
    </border>
    <border>
      <left style="thin">
        <color rgb="FFA7A8A7"/>
      </left>
      <right/>
      <top/>
      <bottom/>
      <diagonal/>
    </border>
    <border>
      <left/>
      <right style="thin">
        <color rgb="FFA7A8A7"/>
      </right>
      <top style="thin">
        <color rgb="FFA7A8A7"/>
      </top>
      <bottom/>
      <diagonal/>
    </border>
    <border>
      <left/>
      <right/>
      <top style="thin">
        <color rgb="FFA7A8A7"/>
      </top>
      <bottom/>
      <diagonal/>
    </border>
    <border>
      <left style="thin">
        <color rgb="FFA7A8A7"/>
      </left>
      <right/>
      <top style="thin">
        <color rgb="FFA7A8A7"/>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4" fillId="0" borderId="0"/>
  </cellStyleXfs>
  <cellXfs count="170">
    <xf numFmtId="0" fontId="0" fillId="0" borderId="0" xfId="0"/>
    <xf numFmtId="43" fontId="0" fillId="0" borderId="0" xfId="1" applyFont="1"/>
    <xf numFmtId="164" fontId="0" fillId="0" borderId="0" xfId="2" applyNumberFormat="1" applyFont="1"/>
    <xf numFmtId="0" fontId="4" fillId="0" borderId="0" xfId="3" applyAlignment="1">
      <alignment horizontal="left" vertical="top"/>
    </xf>
    <xf numFmtId="0" fontId="5" fillId="0" borderId="0" xfId="3" applyFont="1" applyAlignment="1">
      <alignment horizontal="left" vertical="top"/>
    </xf>
    <xf numFmtId="0" fontId="10" fillId="0" borderId="0" xfId="3" applyFont="1" applyAlignment="1">
      <alignment horizontal="left" vertical="top"/>
    </xf>
    <xf numFmtId="0" fontId="12" fillId="0" borderId="0" xfId="3" applyFont="1" applyAlignment="1">
      <alignment horizontal="left" vertical="top"/>
    </xf>
    <xf numFmtId="0" fontId="29" fillId="0" borderId="0" xfId="0" applyFont="1"/>
    <xf numFmtId="0" fontId="29" fillId="3" borderId="0" xfId="0" applyFont="1" applyFill="1"/>
    <xf numFmtId="0" fontId="29" fillId="4" borderId="0" xfId="0" applyFont="1" applyFill="1"/>
    <xf numFmtId="0" fontId="29" fillId="5" borderId="0" xfId="0" applyFont="1" applyFill="1"/>
    <xf numFmtId="165" fontId="29" fillId="0" borderId="1" xfId="2" applyNumberFormat="1" applyFont="1" applyBorder="1" applyAlignment="1" applyProtection="1">
      <alignment horizontal="center"/>
    </xf>
    <xf numFmtId="165" fontId="29" fillId="0" borderId="0" xfId="0" applyNumberFormat="1" applyFont="1" applyAlignment="1">
      <alignment horizontal="center"/>
    </xf>
    <xf numFmtId="0" fontId="30" fillId="0" borderId="1" xfId="0" applyFont="1" applyBorder="1" applyAlignment="1">
      <alignment horizontal="center" wrapText="1"/>
    </xf>
    <xf numFmtId="44" fontId="29" fillId="0" borderId="0" xfId="2" applyFont="1" applyBorder="1" applyProtection="1"/>
    <xf numFmtId="165" fontId="29" fillId="4" borderId="1" xfId="2" applyNumberFormat="1" applyFont="1" applyFill="1" applyBorder="1" applyAlignment="1" applyProtection="1">
      <alignment horizontal="center"/>
      <protection locked="0"/>
    </xf>
    <xf numFmtId="165" fontId="29" fillId="5" borderId="1" xfId="2" applyNumberFormat="1" applyFont="1" applyFill="1" applyBorder="1" applyAlignment="1" applyProtection="1">
      <alignment horizontal="center"/>
      <protection locked="0"/>
    </xf>
    <xf numFmtId="165" fontId="30" fillId="0" borderId="1" xfId="2" applyNumberFormat="1" applyFont="1" applyBorder="1" applyAlignment="1" applyProtection="1">
      <alignment horizontal="center"/>
    </xf>
    <xf numFmtId="44" fontId="32" fillId="0" borderId="0" xfId="2" applyFont="1" applyBorder="1" applyAlignment="1" applyProtection="1">
      <alignment horizontal="center" wrapText="1"/>
    </xf>
    <xf numFmtId="165" fontId="35" fillId="2" borderId="0" xfId="0" applyNumberFormat="1" applyFont="1" applyFill="1" applyAlignment="1">
      <alignment horizontal="center"/>
    </xf>
    <xf numFmtId="8" fontId="30" fillId="0" borderId="1" xfId="0" applyNumberFormat="1" applyFont="1" applyBorder="1" applyAlignment="1">
      <alignment horizontal="center"/>
    </xf>
    <xf numFmtId="0" fontId="30" fillId="0" borderId="0" xfId="0" applyFont="1"/>
    <xf numFmtId="165" fontId="30" fillId="0" borderId="0" xfId="2" applyNumberFormat="1" applyFont="1" applyBorder="1" applyAlignment="1" applyProtection="1">
      <alignment horizontal="center"/>
    </xf>
    <xf numFmtId="0" fontId="29" fillId="0" borderId="0" xfId="0" applyFont="1" applyAlignment="1">
      <alignment horizontal="center"/>
    </xf>
    <xf numFmtId="43" fontId="0" fillId="0" borderId="0" xfId="0" applyNumberFormat="1"/>
    <xf numFmtId="0" fontId="29" fillId="0" borderId="0" xfId="0" applyFont="1" applyAlignment="1">
      <alignment horizontal="left"/>
    </xf>
    <xf numFmtId="0" fontId="29" fillId="3" borderId="1" xfId="0" applyFont="1" applyFill="1" applyBorder="1" applyAlignment="1" applyProtection="1">
      <alignment horizontal="left"/>
      <protection locked="0"/>
    </xf>
    <xf numFmtId="0" fontId="29" fillId="11" borderId="0" xfId="0" applyFont="1" applyFill="1"/>
    <xf numFmtId="0" fontId="29" fillId="11" borderId="1" xfId="0" applyFont="1" applyFill="1" applyBorder="1" applyAlignment="1" applyProtection="1">
      <alignment horizontal="center"/>
      <protection locked="0"/>
    </xf>
    <xf numFmtId="0" fontId="29" fillId="0" borderId="0" xfId="0" applyFont="1" applyAlignment="1">
      <alignment wrapText="1"/>
    </xf>
    <xf numFmtId="0" fontId="30" fillId="0" borderId="1" xfId="0" applyFont="1" applyBorder="1" applyAlignment="1">
      <alignment horizontal="center"/>
    </xf>
    <xf numFmtId="43" fontId="1" fillId="0" borderId="0" xfId="1" applyFont="1"/>
    <xf numFmtId="0" fontId="0" fillId="0" borderId="0" xfId="0" applyAlignment="1">
      <alignment horizontal="left" wrapText="1"/>
    </xf>
    <xf numFmtId="0" fontId="28" fillId="0" borderId="0" xfId="0" applyFont="1" applyAlignment="1">
      <alignment horizontal="left"/>
    </xf>
    <xf numFmtId="0" fontId="29" fillId="0" borderId="0" xfId="0" applyFont="1" applyAlignment="1">
      <alignment horizontal="left"/>
    </xf>
    <xf numFmtId="0" fontId="28" fillId="0" borderId="0" xfId="0" applyFont="1" applyAlignment="1">
      <alignment horizontal="left" vertical="center"/>
    </xf>
    <xf numFmtId="0" fontId="28" fillId="0" borderId="2" xfId="0" applyFont="1" applyBorder="1" applyAlignment="1">
      <alignment horizontal="left" vertical="center"/>
    </xf>
    <xf numFmtId="0" fontId="30" fillId="0" borderId="0" xfId="0" applyFont="1" applyAlignment="1">
      <alignment horizontal="left"/>
    </xf>
    <xf numFmtId="0" fontId="34" fillId="0" borderId="0" xfId="0" applyFont="1" applyAlignment="1">
      <alignment horizontal="center" wrapText="1"/>
    </xf>
    <xf numFmtId="0" fontId="30" fillId="0" borderId="0" xfId="0" applyFont="1" applyAlignment="1">
      <alignment horizontal="right"/>
    </xf>
    <xf numFmtId="0" fontId="30" fillId="0" borderId="2" xfId="0" applyFont="1" applyBorder="1" applyAlignment="1">
      <alignment horizontal="right"/>
    </xf>
    <xf numFmtId="0" fontId="34" fillId="0" borderId="0" xfId="0" applyFont="1" applyAlignment="1">
      <alignment horizontal="left"/>
    </xf>
    <xf numFmtId="0" fontId="10" fillId="0" borderId="7" xfId="3" applyFont="1" applyBorder="1" applyAlignment="1">
      <alignment horizontal="left" vertical="top" wrapText="1"/>
    </xf>
    <xf numFmtId="0" fontId="10" fillId="0" borderId="8" xfId="3" applyFont="1" applyBorder="1" applyAlignment="1">
      <alignment horizontal="left" vertical="top" wrapText="1"/>
    </xf>
    <xf numFmtId="0" fontId="4" fillId="0" borderId="7" xfId="3" applyBorder="1" applyAlignment="1">
      <alignment horizontal="left" vertical="top" wrapText="1"/>
    </xf>
    <xf numFmtId="0" fontId="4" fillId="0" borderId="6" xfId="3" applyBorder="1" applyAlignment="1">
      <alignment horizontal="left" vertical="top" wrapText="1"/>
    </xf>
    <xf numFmtId="0" fontId="4" fillId="0" borderId="8" xfId="3" applyBorder="1" applyAlignment="1">
      <alignment horizontal="left" vertical="top" wrapText="1"/>
    </xf>
    <xf numFmtId="0" fontId="4" fillId="6" borderId="7" xfId="3" applyFill="1" applyBorder="1" applyAlignment="1">
      <alignment horizontal="left" vertical="top" wrapText="1"/>
    </xf>
    <xf numFmtId="0" fontId="4" fillId="6" borderId="8" xfId="3" applyFill="1" applyBorder="1" applyAlignment="1">
      <alignment horizontal="left" vertical="top" wrapText="1"/>
    </xf>
    <xf numFmtId="0" fontId="12" fillId="6" borderId="7" xfId="3" applyFont="1" applyFill="1" applyBorder="1" applyAlignment="1">
      <alignment horizontal="left" vertical="top" wrapText="1"/>
    </xf>
    <xf numFmtId="0" fontId="12" fillId="6" borderId="6" xfId="3" applyFont="1" applyFill="1" applyBorder="1" applyAlignment="1">
      <alignment horizontal="left" vertical="top" wrapText="1"/>
    </xf>
    <xf numFmtId="0" fontId="12" fillId="6" borderId="8" xfId="3" applyFont="1" applyFill="1" applyBorder="1" applyAlignment="1">
      <alignment horizontal="left" vertical="top" wrapText="1"/>
    </xf>
    <xf numFmtId="0" fontId="4" fillId="6" borderId="6" xfId="3" applyFill="1" applyBorder="1" applyAlignment="1">
      <alignment horizontal="left" vertical="top" wrapText="1"/>
    </xf>
    <xf numFmtId="0" fontId="10" fillId="10" borderId="7" xfId="3" applyFont="1" applyFill="1" applyBorder="1" applyAlignment="1">
      <alignment horizontal="left" vertical="top" wrapText="1"/>
    </xf>
    <xf numFmtId="0" fontId="10" fillId="10" borderId="8" xfId="3" applyFont="1" applyFill="1" applyBorder="1" applyAlignment="1">
      <alignment horizontal="left" vertical="top" wrapText="1"/>
    </xf>
    <xf numFmtId="0" fontId="10" fillId="10" borderId="6" xfId="3" applyFont="1" applyFill="1" applyBorder="1" applyAlignment="1">
      <alignment horizontal="left" vertical="top" wrapText="1"/>
    </xf>
    <xf numFmtId="0" fontId="10" fillId="10" borderId="11" xfId="3" applyFont="1" applyFill="1" applyBorder="1" applyAlignment="1">
      <alignment horizontal="left" wrapText="1"/>
    </xf>
    <xf numFmtId="0" fontId="10" fillId="10" borderId="9" xfId="3" applyFont="1" applyFill="1" applyBorder="1" applyAlignment="1">
      <alignment horizontal="left" wrapText="1"/>
    </xf>
    <xf numFmtId="0" fontId="10" fillId="10" borderId="19" xfId="3" applyFont="1" applyFill="1" applyBorder="1" applyAlignment="1">
      <alignment horizontal="left" wrapText="1"/>
    </xf>
    <xf numFmtId="0" fontId="10" fillId="10" borderId="18" xfId="3" applyFont="1" applyFill="1" applyBorder="1" applyAlignment="1">
      <alignment horizontal="left" wrapText="1"/>
    </xf>
    <xf numFmtId="0" fontId="10" fillId="10" borderId="17" xfId="3" applyFont="1" applyFill="1" applyBorder="1" applyAlignment="1">
      <alignment horizontal="left" wrapText="1"/>
    </xf>
    <xf numFmtId="0" fontId="10" fillId="10" borderId="14" xfId="3" applyFont="1" applyFill="1" applyBorder="1" applyAlignment="1">
      <alignment horizontal="left" wrapText="1"/>
    </xf>
    <xf numFmtId="0" fontId="10" fillId="10" borderId="13" xfId="3" applyFont="1" applyFill="1" applyBorder="1" applyAlignment="1">
      <alignment horizontal="left" wrapText="1"/>
    </xf>
    <xf numFmtId="0" fontId="10" fillId="10" borderId="12" xfId="3" applyFont="1" applyFill="1" applyBorder="1" applyAlignment="1">
      <alignment horizontal="left" wrapText="1"/>
    </xf>
    <xf numFmtId="0" fontId="10" fillId="10" borderId="7" xfId="3" applyFont="1" applyFill="1" applyBorder="1" applyAlignment="1">
      <alignment horizontal="left" vertical="top" wrapText="1" indent="7"/>
    </xf>
    <xf numFmtId="0" fontId="10" fillId="10" borderId="6" xfId="3" applyFont="1" applyFill="1" applyBorder="1" applyAlignment="1">
      <alignment horizontal="left" vertical="top" wrapText="1" indent="7"/>
    </xf>
    <xf numFmtId="0" fontId="10" fillId="10" borderId="8" xfId="3" applyFont="1" applyFill="1" applyBorder="1" applyAlignment="1">
      <alignment horizontal="left" vertical="top" wrapText="1" indent="7"/>
    </xf>
    <xf numFmtId="0" fontId="10" fillId="10" borderId="7" xfId="3" applyFont="1" applyFill="1" applyBorder="1" applyAlignment="1">
      <alignment horizontal="center" vertical="top" wrapText="1"/>
    </xf>
    <xf numFmtId="0" fontId="10" fillId="10" borderId="8" xfId="3" applyFont="1" applyFill="1" applyBorder="1" applyAlignment="1">
      <alignment horizontal="center" vertical="top" wrapText="1"/>
    </xf>
    <xf numFmtId="0" fontId="10" fillId="10" borderId="6" xfId="3" applyFont="1" applyFill="1" applyBorder="1" applyAlignment="1">
      <alignment horizontal="center" vertical="top" wrapText="1"/>
    </xf>
    <xf numFmtId="0" fontId="10" fillId="9" borderId="11" xfId="3" applyFont="1" applyFill="1" applyBorder="1" applyAlignment="1">
      <alignment horizontal="left" vertical="center" wrapText="1"/>
    </xf>
    <xf numFmtId="0" fontId="10" fillId="9" borderId="9" xfId="3" applyFont="1" applyFill="1" applyBorder="1" applyAlignment="1">
      <alignment horizontal="left" vertical="center" wrapText="1"/>
    </xf>
    <xf numFmtId="0" fontId="4" fillId="6" borderId="19" xfId="3" applyFill="1" applyBorder="1" applyAlignment="1">
      <alignment horizontal="left" vertical="top" wrapText="1"/>
    </xf>
    <xf numFmtId="0" fontId="4" fillId="6" borderId="17" xfId="3" applyFill="1" applyBorder="1" applyAlignment="1">
      <alignment horizontal="left" vertical="top" wrapText="1"/>
    </xf>
    <xf numFmtId="0" fontId="4" fillId="6" borderId="14" xfId="3" applyFill="1" applyBorder="1" applyAlignment="1">
      <alignment horizontal="left" vertical="top" wrapText="1"/>
    </xf>
    <xf numFmtId="0" fontId="4" fillId="6" borderId="12" xfId="3" applyFill="1" applyBorder="1" applyAlignment="1">
      <alignment horizontal="left" vertical="top" wrapText="1"/>
    </xf>
    <xf numFmtId="0" fontId="4" fillId="6" borderId="19" xfId="3" applyFill="1" applyBorder="1" applyAlignment="1">
      <alignment horizontal="left" vertical="center" wrapText="1"/>
    </xf>
    <xf numFmtId="0" fontId="4" fillId="6" borderId="18" xfId="3" applyFill="1" applyBorder="1" applyAlignment="1">
      <alignment horizontal="left" vertical="center" wrapText="1"/>
    </xf>
    <xf numFmtId="0" fontId="4" fillId="6" borderId="17" xfId="3" applyFill="1" applyBorder="1" applyAlignment="1">
      <alignment horizontal="left" vertical="center" wrapText="1"/>
    </xf>
    <xf numFmtId="0" fontId="4" fillId="6" borderId="14" xfId="3" applyFill="1" applyBorder="1" applyAlignment="1">
      <alignment horizontal="left" vertical="center" wrapText="1"/>
    </xf>
    <xf numFmtId="0" fontId="4" fillId="6" borderId="13" xfId="3" applyFill="1" applyBorder="1" applyAlignment="1">
      <alignment horizontal="left" vertical="center" wrapText="1"/>
    </xf>
    <xf numFmtId="0" fontId="4" fillId="6" borderId="12" xfId="3" applyFill="1" applyBorder="1" applyAlignment="1">
      <alignment horizontal="left" vertical="center" wrapText="1"/>
    </xf>
    <xf numFmtId="0" fontId="12" fillId="0" borderId="7" xfId="3" applyFont="1" applyBorder="1" applyAlignment="1">
      <alignment horizontal="left" vertical="top" wrapText="1"/>
    </xf>
    <xf numFmtId="0" fontId="12" fillId="0" borderId="6" xfId="3" applyFont="1" applyBorder="1" applyAlignment="1">
      <alignment horizontal="left" vertical="top" wrapText="1"/>
    </xf>
    <xf numFmtId="0" fontId="12" fillId="0" borderId="8" xfId="3" applyFont="1" applyBorder="1" applyAlignment="1">
      <alignment horizontal="left" vertical="top" wrapText="1"/>
    </xf>
    <xf numFmtId="0" fontId="4" fillId="9" borderId="11" xfId="3" applyFill="1" applyBorder="1" applyAlignment="1">
      <alignment horizontal="left" wrapText="1"/>
    </xf>
    <xf numFmtId="0" fontId="4" fillId="9" borderId="10" xfId="3" applyFill="1" applyBorder="1" applyAlignment="1">
      <alignment horizontal="left" wrapText="1"/>
    </xf>
    <xf numFmtId="0" fontId="4" fillId="9" borderId="9" xfId="3" applyFill="1" applyBorder="1" applyAlignment="1">
      <alignment horizontal="left" wrapText="1"/>
    </xf>
    <xf numFmtId="0" fontId="4" fillId="0" borderId="19" xfId="3" applyBorder="1" applyAlignment="1">
      <alignment horizontal="left" wrapText="1"/>
    </xf>
    <xf numFmtId="0" fontId="4" fillId="0" borderId="18" xfId="3" applyBorder="1" applyAlignment="1">
      <alignment horizontal="left" wrapText="1"/>
    </xf>
    <xf numFmtId="0" fontId="4" fillId="0" borderId="17" xfId="3" applyBorder="1" applyAlignment="1">
      <alignment horizontal="left" wrapText="1"/>
    </xf>
    <xf numFmtId="0" fontId="4" fillId="0" borderId="16" xfId="3" applyBorder="1" applyAlignment="1">
      <alignment horizontal="left" wrapText="1"/>
    </xf>
    <xf numFmtId="0" fontId="4" fillId="0" borderId="0" xfId="3" applyAlignment="1">
      <alignment horizontal="left" wrapText="1"/>
    </xf>
    <xf numFmtId="0" fontId="4" fillId="0" borderId="15" xfId="3" applyBorder="1" applyAlignment="1">
      <alignment horizontal="left" wrapText="1"/>
    </xf>
    <xf numFmtId="0" fontId="4" fillId="0" borderId="14" xfId="3" applyBorder="1" applyAlignment="1">
      <alignment horizontal="left" vertical="top" wrapText="1"/>
    </xf>
    <xf numFmtId="0" fontId="4" fillId="0" borderId="13" xfId="3" applyBorder="1" applyAlignment="1">
      <alignment horizontal="left" vertical="top" wrapText="1"/>
    </xf>
    <xf numFmtId="0" fontId="4" fillId="0" borderId="12" xfId="3" applyBorder="1" applyAlignment="1">
      <alignment horizontal="left" vertical="top" wrapText="1"/>
    </xf>
    <xf numFmtId="0" fontId="4" fillId="6" borderId="7" xfId="3" applyFill="1" applyBorder="1" applyAlignment="1">
      <alignment horizontal="left" vertical="center" wrapText="1"/>
    </xf>
    <xf numFmtId="0" fontId="4" fillId="6" borderId="6" xfId="3" applyFill="1" applyBorder="1" applyAlignment="1">
      <alignment horizontal="left" vertical="center" wrapText="1"/>
    </xf>
    <xf numFmtId="0" fontId="4" fillId="6" borderId="8" xfId="3" applyFill="1" applyBorder="1" applyAlignment="1">
      <alignment horizontal="left" vertical="center" wrapText="1"/>
    </xf>
    <xf numFmtId="0" fontId="12" fillId="6" borderId="7" xfId="3" applyFont="1" applyFill="1" applyBorder="1" applyAlignment="1">
      <alignment horizontal="left" vertical="center" wrapText="1"/>
    </xf>
    <xf numFmtId="0" fontId="12" fillId="6" borderId="6" xfId="3" applyFont="1" applyFill="1" applyBorder="1" applyAlignment="1">
      <alignment horizontal="left" vertical="center" wrapText="1"/>
    </xf>
    <xf numFmtId="0" fontId="12" fillId="6" borderId="8" xfId="3" applyFont="1" applyFill="1" applyBorder="1" applyAlignment="1">
      <alignment horizontal="left" vertical="center" wrapText="1"/>
    </xf>
    <xf numFmtId="0" fontId="10" fillId="9" borderId="11" xfId="3" applyFont="1" applyFill="1" applyBorder="1" applyAlignment="1">
      <alignment horizontal="left" vertical="top" wrapText="1"/>
    </xf>
    <xf numFmtId="0" fontId="10" fillId="9" borderId="9" xfId="3" applyFont="1" applyFill="1" applyBorder="1" applyAlignment="1">
      <alignment horizontal="left" vertical="top" wrapText="1"/>
    </xf>
    <xf numFmtId="0" fontId="12" fillId="0" borderId="19" xfId="3" applyFont="1" applyBorder="1" applyAlignment="1">
      <alignment horizontal="left" vertical="center" wrapText="1"/>
    </xf>
    <xf numFmtId="0" fontId="12" fillId="0" borderId="17" xfId="3" applyFont="1" applyBorder="1" applyAlignment="1">
      <alignment horizontal="left" vertical="center" wrapText="1"/>
    </xf>
    <xf numFmtId="0" fontId="12" fillId="0" borderId="14" xfId="3" applyFont="1" applyBorder="1" applyAlignment="1">
      <alignment horizontal="left" vertical="center" wrapText="1"/>
    </xf>
    <xf numFmtId="0" fontId="12" fillId="0" borderId="12" xfId="3" applyFont="1" applyBorder="1" applyAlignment="1">
      <alignment horizontal="left" vertical="center" wrapText="1"/>
    </xf>
    <xf numFmtId="0" fontId="4" fillId="0" borderId="19" xfId="3" applyBorder="1" applyAlignment="1">
      <alignment horizontal="left" vertical="top" wrapText="1"/>
    </xf>
    <xf numFmtId="0" fontId="4" fillId="0" borderId="18" xfId="3" applyBorder="1" applyAlignment="1">
      <alignment horizontal="left" vertical="top" wrapText="1"/>
    </xf>
    <xf numFmtId="0" fontId="4" fillId="0" borderId="17" xfId="3" applyBorder="1" applyAlignment="1">
      <alignment horizontal="left" vertical="top" wrapText="1"/>
    </xf>
    <xf numFmtId="0" fontId="12" fillId="0" borderId="19" xfId="3" applyFont="1" applyBorder="1" applyAlignment="1">
      <alignment horizontal="left" vertical="top" wrapText="1"/>
    </xf>
    <xf numFmtId="0" fontId="12" fillId="0" borderId="18" xfId="3" applyFont="1" applyBorder="1" applyAlignment="1">
      <alignment horizontal="left" vertical="top" wrapText="1"/>
    </xf>
    <xf numFmtId="0" fontId="12" fillId="0" borderId="17" xfId="3" applyFont="1" applyBorder="1" applyAlignment="1">
      <alignment horizontal="left" vertical="top" wrapText="1"/>
    </xf>
    <xf numFmtId="0" fontId="12" fillId="0" borderId="14" xfId="3" applyFont="1" applyBorder="1" applyAlignment="1">
      <alignment horizontal="left" vertical="top" wrapText="1"/>
    </xf>
    <xf numFmtId="0" fontId="12" fillId="0" borderId="13" xfId="3" applyFont="1" applyBorder="1" applyAlignment="1">
      <alignment horizontal="left" vertical="top" wrapText="1"/>
    </xf>
    <xf numFmtId="0" fontId="12" fillId="0" borderId="12" xfId="3" applyFont="1" applyBorder="1" applyAlignment="1">
      <alignment horizontal="left" vertical="top" wrapText="1"/>
    </xf>
    <xf numFmtId="0" fontId="10" fillId="9" borderId="11" xfId="3" applyFont="1" applyFill="1" applyBorder="1" applyAlignment="1">
      <alignment horizontal="left" wrapText="1"/>
    </xf>
    <xf numFmtId="0" fontId="10" fillId="9" borderId="10" xfId="3" applyFont="1" applyFill="1" applyBorder="1" applyAlignment="1">
      <alignment horizontal="left" wrapText="1"/>
    </xf>
    <xf numFmtId="0" fontId="10" fillId="9" borderId="9" xfId="3" applyFont="1" applyFill="1" applyBorder="1" applyAlignment="1">
      <alignment horizontal="left" wrapText="1"/>
    </xf>
    <xf numFmtId="0" fontId="4" fillId="6" borderId="7" xfId="3" applyFill="1" applyBorder="1" applyAlignment="1">
      <alignment horizontal="left" vertical="top" wrapText="1" indent="2"/>
    </xf>
    <xf numFmtId="0" fontId="4" fillId="6" borderId="6" xfId="3" applyFill="1" applyBorder="1" applyAlignment="1">
      <alignment horizontal="left" vertical="top" wrapText="1" indent="2"/>
    </xf>
    <xf numFmtId="0" fontId="4" fillId="6" borderId="8" xfId="3" applyFill="1" applyBorder="1" applyAlignment="1">
      <alignment horizontal="left" vertical="top" wrapText="1" indent="2"/>
    </xf>
    <xf numFmtId="0" fontId="12" fillId="0" borderId="7" xfId="3" applyFont="1" applyBorder="1" applyAlignment="1">
      <alignment horizontal="left" vertical="top" wrapText="1" indent="8"/>
    </xf>
    <xf numFmtId="0" fontId="12" fillId="0" borderId="6" xfId="3" applyFont="1" applyBorder="1" applyAlignment="1">
      <alignment horizontal="left" vertical="top" wrapText="1" indent="8"/>
    </xf>
    <xf numFmtId="0" fontId="12" fillId="0" borderId="8" xfId="3" applyFont="1" applyBorder="1" applyAlignment="1">
      <alignment horizontal="left" vertical="top" wrapText="1" indent="8"/>
    </xf>
    <xf numFmtId="0" fontId="4" fillId="0" borderId="14" xfId="3" applyBorder="1" applyAlignment="1">
      <alignment horizontal="left" wrapText="1"/>
    </xf>
    <xf numFmtId="0" fontId="4" fillId="0" borderId="13" xfId="3" applyBorder="1" applyAlignment="1">
      <alignment horizontal="left" wrapText="1"/>
    </xf>
    <xf numFmtId="0" fontId="4" fillId="0" borderId="12" xfId="3" applyBorder="1" applyAlignment="1">
      <alignment horizontal="left" wrapText="1"/>
    </xf>
    <xf numFmtId="0" fontId="4" fillId="0" borderId="16" xfId="3" applyBorder="1" applyAlignment="1">
      <alignment horizontal="left" vertical="top" wrapText="1"/>
    </xf>
    <xf numFmtId="0" fontId="4" fillId="0" borderId="0" xfId="3" applyAlignment="1">
      <alignment horizontal="left" vertical="top" wrapText="1"/>
    </xf>
    <xf numFmtId="0" fontId="4" fillId="0" borderId="15" xfId="3" applyBorder="1" applyAlignment="1">
      <alignment horizontal="left" vertical="top" wrapText="1"/>
    </xf>
    <xf numFmtId="0" fontId="10" fillId="9" borderId="10" xfId="3" applyFont="1" applyFill="1" applyBorder="1" applyAlignment="1">
      <alignment horizontal="left" vertical="center" wrapText="1"/>
    </xf>
    <xf numFmtId="0" fontId="4" fillId="6" borderId="7" xfId="3" applyFill="1" applyBorder="1" applyAlignment="1">
      <alignment horizontal="left" vertical="top" wrapText="1" indent="13"/>
    </xf>
    <xf numFmtId="0" fontId="4" fillId="6" borderId="6" xfId="3" applyFill="1" applyBorder="1" applyAlignment="1">
      <alignment horizontal="left" vertical="top" wrapText="1" indent="13"/>
    </xf>
    <xf numFmtId="0" fontId="4" fillId="6" borderId="8" xfId="3" applyFill="1" applyBorder="1" applyAlignment="1">
      <alignment horizontal="left" vertical="top" wrapText="1" indent="13"/>
    </xf>
    <xf numFmtId="0" fontId="4" fillId="8" borderId="7" xfId="3" applyFill="1" applyBorder="1" applyAlignment="1">
      <alignment horizontal="center" vertical="top" wrapText="1"/>
    </xf>
    <xf numFmtId="0" fontId="4" fillId="8" borderId="6" xfId="3" applyFill="1" applyBorder="1" applyAlignment="1">
      <alignment horizontal="center" vertical="top" wrapText="1"/>
    </xf>
    <xf numFmtId="0" fontId="4" fillId="8" borderId="8" xfId="3" applyFill="1" applyBorder="1" applyAlignment="1">
      <alignment horizontal="center" vertical="top" wrapText="1"/>
    </xf>
    <xf numFmtId="0" fontId="4" fillId="0" borderId="0" xfId="3" applyAlignment="1">
      <alignment horizontal="left" vertical="top" wrapText="1" indent="1"/>
    </xf>
    <xf numFmtId="166" fontId="9" fillId="0" borderId="0" xfId="3" applyNumberFormat="1" applyFont="1" applyAlignment="1">
      <alignment horizontal="right" vertical="top" wrapText="1" indent="1"/>
    </xf>
    <xf numFmtId="0" fontId="4" fillId="6" borderId="5" xfId="3" applyFill="1" applyBorder="1" applyAlignment="1">
      <alignment horizontal="left" vertical="top" wrapText="1"/>
    </xf>
    <xf numFmtId="0" fontId="4" fillId="6" borderId="4" xfId="3" applyFill="1" applyBorder="1" applyAlignment="1">
      <alignment horizontal="left" vertical="top" wrapText="1"/>
    </xf>
    <xf numFmtId="0" fontId="4" fillId="6" borderId="3" xfId="3" applyFill="1" applyBorder="1" applyAlignment="1">
      <alignment horizontal="left" vertical="top" wrapText="1"/>
    </xf>
    <xf numFmtId="0" fontId="4" fillId="0" borderId="5" xfId="3" applyBorder="1" applyAlignment="1">
      <alignment horizontal="left" vertical="top" wrapText="1"/>
    </xf>
    <xf numFmtId="0" fontId="4" fillId="0" borderId="4" xfId="3" applyBorder="1" applyAlignment="1">
      <alignment horizontal="left" vertical="top" wrapText="1"/>
    </xf>
    <xf numFmtId="0" fontId="4" fillId="0" borderId="4" xfId="3" applyBorder="1" applyAlignment="1">
      <alignment horizontal="left" vertical="top" wrapText="1" indent="1"/>
    </xf>
    <xf numFmtId="0" fontId="4" fillId="0" borderId="3" xfId="3" applyBorder="1" applyAlignment="1">
      <alignment horizontal="left" vertical="top" wrapText="1" indent="1"/>
    </xf>
    <xf numFmtId="0" fontId="4" fillId="0" borderId="4" xfId="3" applyBorder="1" applyAlignment="1">
      <alignment horizontal="left" vertical="top" wrapText="1" indent="10"/>
    </xf>
    <xf numFmtId="0" fontId="4" fillId="0" borderId="3" xfId="3" applyBorder="1" applyAlignment="1">
      <alignment horizontal="left" vertical="top" wrapText="1" indent="10"/>
    </xf>
    <xf numFmtId="0" fontId="10" fillId="7" borderId="6" xfId="3" applyFont="1" applyFill="1" applyBorder="1" applyAlignment="1">
      <alignment horizontal="left" vertical="top" wrapText="1"/>
    </xf>
    <xf numFmtId="0" fontId="10" fillId="7" borderId="8" xfId="3" applyFont="1" applyFill="1" applyBorder="1" applyAlignment="1">
      <alignment horizontal="left" vertical="top" wrapText="1"/>
    </xf>
    <xf numFmtId="166" fontId="9" fillId="7" borderId="7" xfId="3" applyNumberFormat="1" applyFont="1" applyFill="1" applyBorder="1" applyAlignment="1">
      <alignment horizontal="left" vertical="top" wrapText="1" indent="2"/>
    </xf>
    <xf numFmtId="166" fontId="9" fillId="7" borderId="6" xfId="3" applyNumberFormat="1" applyFont="1" applyFill="1" applyBorder="1" applyAlignment="1">
      <alignment horizontal="left" vertical="top" wrapText="1" indent="2"/>
    </xf>
    <xf numFmtId="167" fontId="9" fillId="0" borderId="0" xfId="3" applyNumberFormat="1" applyFont="1" applyAlignment="1">
      <alignment horizontal="right" vertical="top" wrapText="1" indent="1"/>
    </xf>
    <xf numFmtId="9" fontId="9" fillId="0" borderId="0" xfId="3" applyNumberFormat="1" applyFont="1" applyAlignment="1">
      <alignment horizontal="right" vertical="top" wrapText="1" indent="1"/>
    </xf>
    <xf numFmtId="0" fontId="14" fillId="6" borderId="6" xfId="3" applyFont="1" applyFill="1" applyBorder="1" applyAlignment="1">
      <alignment horizontal="left" vertical="top" wrapText="1" indent="10"/>
    </xf>
    <xf numFmtId="167" fontId="11" fillId="0" borderId="7" xfId="3" applyNumberFormat="1" applyFont="1" applyBorder="1" applyAlignment="1">
      <alignment horizontal="right" vertical="top" wrapText="1"/>
    </xf>
    <xf numFmtId="167" fontId="11" fillId="0" borderId="6" xfId="3" applyNumberFormat="1" applyFont="1" applyBorder="1" applyAlignment="1">
      <alignment horizontal="right" vertical="top" wrapText="1"/>
    </xf>
    <xf numFmtId="166" fontId="9" fillId="7" borderId="7" xfId="3" applyNumberFormat="1" applyFont="1" applyFill="1" applyBorder="1" applyAlignment="1">
      <alignment horizontal="right" vertical="top" wrapText="1"/>
    </xf>
    <xf numFmtId="166" fontId="9" fillId="7" borderId="6" xfId="3" applyNumberFormat="1" applyFont="1" applyFill="1" applyBorder="1" applyAlignment="1">
      <alignment horizontal="right" vertical="top" wrapText="1"/>
    </xf>
    <xf numFmtId="0" fontId="14" fillId="6" borderId="6" xfId="3" applyFont="1" applyFill="1" applyBorder="1" applyAlignment="1">
      <alignment horizontal="center" vertical="top" wrapText="1"/>
    </xf>
    <xf numFmtId="166" fontId="11" fillId="0" borderId="7" xfId="3" applyNumberFormat="1" applyFont="1" applyBorder="1" applyAlignment="1">
      <alignment horizontal="right" vertical="top" wrapText="1"/>
    </xf>
    <xf numFmtId="166" fontId="11" fillId="0" borderId="6" xfId="3" applyNumberFormat="1" applyFont="1" applyBorder="1" applyAlignment="1">
      <alignment horizontal="right" vertical="top" wrapText="1"/>
    </xf>
    <xf numFmtId="0" fontId="14" fillId="6" borderId="6" xfId="3" applyFont="1" applyFill="1" applyBorder="1" applyAlignment="1">
      <alignment horizontal="left" vertical="top" wrapText="1" indent="9"/>
    </xf>
    <xf numFmtId="0" fontId="4" fillId="0" borderId="5" xfId="3" applyBorder="1" applyAlignment="1">
      <alignment horizontal="left" vertical="top" wrapText="1" indent="2"/>
    </xf>
    <xf numFmtId="0" fontId="4" fillId="0" borderId="4" xfId="3" applyBorder="1" applyAlignment="1">
      <alignment horizontal="left" vertical="top" wrapText="1" indent="2"/>
    </xf>
    <xf numFmtId="0" fontId="4" fillId="0" borderId="3" xfId="3" applyBorder="1" applyAlignment="1">
      <alignment horizontal="left" vertical="top" wrapText="1" indent="2"/>
    </xf>
    <xf numFmtId="43" fontId="30" fillId="0" borderId="0" xfId="1" applyFont="1"/>
  </cellXfs>
  <cellStyles count="4">
    <cellStyle name="Comma" xfId="1" builtinId="3"/>
    <cellStyle name="Currency" xfId="2" builtinId="4"/>
    <cellStyle name="Normal" xfId="0" builtinId="0"/>
    <cellStyle name="Normal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2</xdr:row>
      <xdr:rowOff>0</xdr:rowOff>
    </xdr:from>
    <xdr:ext cx="11752580" cy="65404"/>
    <xdr:grpSp>
      <xdr:nvGrpSpPr>
        <xdr:cNvPr id="2" name="Group 2">
          <a:extLst>
            <a:ext uri="{FF2B5EF4-FFF2-40B4-BE49-F238E27FC236}">
              <a16:creationId xmlns:a16="http://schemas.microsoft.com/office/drawing/2014/main" id="{CBD252C1-4B6A-4101-8759-39BCC08DC7F4}"/>
            </a:ext>
          </a:extLst>
        </xdr:cNvPr>
        <xdr:cNvGrpSpPr/>
      </xdr:nvGrpSpPr>
      <xdr:grpSpPr>
        <a:xfrm>
          <a:off x="0" y="426720"/>
          <a:ext cx="11752580" cy="65404"/>
          <a:chOff x="0" y="0"/>
          <a:chExt cx="9413240" cy="65405"/>
        </a:xfrm>
      </xdr:grpSpPr>
      <xdr:pic>
        <xdr:nvPicPr>
          <xdr:cNvPr id="3" name="image1.png">
            <a:extLst>
              <a:ext uri="{FF2B5EF4-FFF2-40B4-BE49-F238E27FC236}">
                <a16:creationId xmlns:a16="http://schemas.microsoft.com/office/drawing/2014/main" id="{74751EFA-793F-44C6-A02E-0D6E70935D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464" y="24228"/>
            <a:ext cx="9383266" cy="41147"/>
          </a:xfrm>
          <a:prstGeom prst="rect">
            <a:avLst/>
          </a:prstGeom>
        </xdr:spPr>
      </xdr:pic>
      <xdr:sp macro="" textlink="">
        <xdr:nvSpPr>
          <xdr:cNvPr id="4" name="Shape 4">
            <a:extLst>
              <a:ext uri="{FF2B5EF4-FFF2-40B4-BE49-F238E27FC236}">
                <a16:creationId xmlns:a16="http://schemas.microsoft.com/office/drawing/2014/main" id="{2584EC07-B7E3-4E7C-A93B-7AFC7E4C27DF}"/>
              </a:ext>
            </a:extLst>
          </xdr:cNvPr>
          <xdr:cNvSpPr/>
        </xdr:nvSpPr>
        <xdr:spPr>
          <a:xfrm>
            <a:off x="19050" y="19050"/>
            <a:ext cx="9359900" cy="635"/>
          </a:xfrm>
          <a:custGeom>
            <a:avLst/>
            <a:gdLst/>
            <a:ahLst/>
            <a:cxnLst/>
            <a:rect l="0" t="0" r="0" b="0"/>
            <a:pathLst>
              <a:path w="9359900" h="635">
                <a:moveTo>
                  <a:pt x="0" y="0"/>
                </a:moveTo>
                <a:lnTo>
                  <a:pt x="9359900" y="635"/>
                </a:lnTo>
              </a:path>
            </a:pathLst>
          </a:custGeom>
          <a:ln w="38100">
            <a:solidFill>
              <a:srgbClr val="F2F2F2"/>
            </a:solidFill>
          </a:ln>
        </xdr:spPr>
      </xdr:sp>
    </xdr:grpSp>
    <xdr:clientData/>
  </xdr:oneCellAnchor>
  <xdr:oneCellAnchor>
    <xdr:from>
      <xdr:col>0</xdr:col>
      <xdr:colOff>260032</xdr:colOff>
      <xdr:row>74</xdr:row>
      <xdr:rowOff>231218</xdr:rowOff>
    </xdr:from>
    <xdr:ext cx="822960" cy="594359"/>
    <xdr:pic>
      <xdr:nvPicPr>
        <xdr:cNvPr id="5" name="image2.png">
          <a:extLst>
            <a:ext uri="{FF2B5EF4-FFF2-40B4-BE49-F238E27FC236}">
              <a16:creationId xmlns:a16="http://schemas.microsoft.com/office/drawing/2014/main" id="{CFB37A1D-7816-4D55-AF6A-9509263A945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60032" y="34589798"/>
          <a:ext cx="822960" cy="594359"/>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3" Type="http://schemas.openxmlformats.org/officeDocument/2006/relationships/hyperlink" Target="http://www.azblue.com/" TargetMode="External"/><Relationship Id="rId7" Type="http://schemas.openxmlformats.org/officeDocument/2006/relationships/drawing" Target="../drawings/drawing1.xml"/><Relationship Id="rId2" Type="http://schemas.openxmlformats.org/officeDocument/2006/relationships/hyperlink" Target="http://www.azblue.com/" TargetMode="External"/><Relationship Id="rId1" Type="http://schemas.openxmlformats.org/officeDocument/2006/relationships/hyperlink" Target="http://www.healthcare.gov/coverage/preventive-care-benefits/" TargetMode="External"/><Relationship Id="rId6" Type="http://schemas.openxmlformats.org/officeDocument/2006/relationships/customProperty" Target="../customProperty2.bin"/><Relationship Id="rId5" Type="http://schemas.openxmlformats.org/officeDocument/2006/relationships/hyperlink" Target="mailto:crc@azblue.com" TargetMode="External"/><Relationship Id="rId4" Type="http://schemas.openxmlformats.org/officeDocument/2006/relationships/hyperlink" Target="https://www.healthcare.gov/sbc-glossary/" TargetMode="External"/></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6"/>
  <sheetViews>
    <sheetView zoomScaleNormal="100" workbookViewId="0">
      <selection activeCell="D12" sqref="D12"/>
    </sheetView>
  </sheetViews>
  <sheetFormatPr defaultColWidth="9.109375" defaultRowHeight="14.4" x14ac:dyDescent="0.3"/>
  <cols>
    <col min="1" max="1" width="15.5546875" style="7" customWidth="1"/>
    <col min="2" max="2" width="55.5546875" style="7" customWidth="1"/>
    <col min="3" max="3" width="22.44140625" style="7" customWidth="1"/>
    <col min="4" max="6" width="14.6640625" style="7" customWidth="1"/>
    <col min="7" max="16384" width="9.109375" style="7"/>
  </cols>
  <sheetData>
    <row r="1" spans="1:6" ht="18" x14ac:dyDescent="0.35">
      <c r="A1" s="33" t="s">
        <v>229</v>
      </c>
      <c r="B1" s="33"/>
    </row>
    <row r="2" spans="1:6" ht="30.75" customHeight="1" x14ac:dyDescent="0.3">
      <c r="A2" s="38" t="s">
        <v>237</v>
      </c>
      <c r="B2" s="38"/>
      <c r="C2" s="38"/>
      <c r="D2" s="38"/>
      <c r="E2" s="38"/>
      <c r="F2" s="38"/>
    </row>
    <row r="4" spans="1:6" x14ac:dyDescent="0.3">
      <c r="A4" s="8"/>
      <c r="B4" t="s">
        <v>231</v>
      </c>
    </row>
    <row r="5" spans="1:6" x14ac:dyDescent="0.3">
      <c r="A5" s="27"/>
      <c r="B5" t="s">
        <v>232</v>
      </c>
    </row>
    <row r="6" spans="1:6" x14ac:dyDescent="0.3">
      <c r="A6" s="9"/>
      <c r="B6" s="34" t="s">
        <v>217</v>
      </c>
      <c r="C6" s="34"/>
    </row>
    <row r="7" spans="1:6" x14ac:dyDescent="0.3">
      <c r="A7" s="10"/>
      <c r="B7" s="34" t="s">
        <v>32</v>
      </c>
      <c r="C7" s="34"/>
    </row>
    <row r="9" spans="1:6" x14ac:dyDescent="0.3">
      <c r="A9" s="39" t="s">
        <v>21</v>
      </c>
      <c r="B9" s="40"/>
      <c r="C9" s="26" t="s">
        <v>16</v>
      </c>
    </row>
    <row r="10" spans="1:6" x14ac:dyDescent="0.3">
      <c r="C10" s="25"/>
      <c r="D10" s="30" t="s">
        <v>225</v>
      </c>
      <c r="E10" s="30" t="s">
        <v>1</v>
      </c>
      <c r="F10" s="30" t="s">
        <v>3</v>
      </c>
    </row>
    <row r="11" spans="1:6" x14ac:dyDescent="0.3">
      <c r="A11" s="39" t="s">
        <v>234</v>
      </c>
      <c r="B11" s="40" t="s">
        <v>233</v>
      </c>
      <c r="C11" s="26" t="s">
        <v>19</v>
      </c>
    </row>
    <row r="12" spans="1:6" ht="16.2" x14ac:dyDescent="0.3">
      <c r="A12" s="34" t="s">
        <v>26</v>
      </c>
      <c r="B12" s="34"/>
      <c r="D12" s="11">
        <f>IF(C9="Salary",SUMIF('Data Sheet'!$A$4:$A$7,'HSA Calculator'!$C$11,'Data Sheet'!C4:C7),SUMIF('Data Sheet'!$A$4:$A$7,'HSA Calculator'!$C$11,'Data Sheet'!G4:G7))</f>
        <v>14.135</v>
      </c>
      <c r="E12" s="11">
        <f>IF(C9="Salary",SUMIF('Data Sheet'!$A$4:$A$7,'HSA Calculator'!$C$11,'Data Sheet'!B4:B7),SUMIF('Data Sheet'!$A$4:$A$7,'HSA Calculator'!$C$11,'Data Sheet'!F4:F7))</f>
        <v>18.27</v>
      </c>
      <c r="F12" s="11">
        <f>IF(C9="Salary",SUMIF('Data Sheet'!$A$4:$A$7,'HSA Calculator'!$C$11,'Data Sheet'!D4:D7),SUMIF('Data Sheet'!$A$4:$A$7,'HSA Calculator'!$C$11,'Data Sheet'!H4:H7))</f>
        <v>50.83</v>
      </c>
    </row>
    <row r="13" spans="1:6" ht="16.2" x14ac:dyDescent="0.3">
      <c r="A13" s="34" t="s">
        <v>27</v>
      </c>
      <c r="B13" s="34"/>
      <c r="D13" s="11">
        <f>IF(C9="Salary",SUMIF('Data Sheet'!$A$4:$A$7,'HSA Calculator'!$C$11,'Data Sheet'!C10:C13),SUMIF('Data Sheet'!$A$4:$A$7,'HSA Calculator'!$C$11,'Data Sheet'!G10:G13))</f>
        <v>735.02</v>
      </c>
      <c r="E13" s="11">
        <f>IF(C9="Salary",SUMIF('Data Sheet'!$A$4:$A$7,'HSA Calculator'!$C$11,'Data Sheet'!B10:B13),SUMIF('Data Sheet'!$A$4:$A$7,'HSA Calculator'!$C$11,'Data Sheet'!F10:F13))</f>
        <v>950.04</v>
      </c>
      <c r="F13" s="11">
        <f>IF(C9="Salary",SUMIF('Data Sheet'!$A$4:$A$7,'HSA Calculator'!$C$11,'Data Sheet'!D10:D13),SUMIF('Data Sheet'!$A$4:$A$7,'HSA Calculator'!$C$11,'Data Sheet'!H10:H13))</f>
        <v>2643.16</v>
      </c>
    </row>
    <row r="14" spans="1:6" x14ac:dyDescent="0.3">
      <c r="D14" s="12"/>
      <c r="E14" s="12"/>
      <c r="F14" s="12"/>
    </row>
    <row r="15" spans="1:6" ht="30" customHeight="1" x14ac:dyDescent="0.3">
      <c r="A15" s="35" t="s">
        <v>223</v>
      </c>
      <c r="B15" s="36"/>
      <c r="C15" s="13" t="s">
        <v>31</v>
      </c>
      <c r="D15" s="12"/>
      <c r="E15" s="12"/>
      <c r="F15" s="12"/>
    </row>
    <row r="16" spans="1:6" x14ac:dyDescent="0.3">
      <c r="A16" s="34" t="s">
        <v>20</v>
      </c>
      <c r="B16" s="34"/>
      <c r="C16" s="28"/>
      <c r="D16" s="11">
        <f>$C$16*'Data Sheet'!C18</f>
        <v>0</v>
      </c>
      <c r="E16" s="11">
        <f>$C$16*'Data Sheet'!B18</f>
        <v>0</v>
      </c>
      <c r="F16" s="11">
        <f>$C$16*'Data Sheet'!D18</f>
        <v>0</v>
      </c>
    </row>
    <row r="17" spans="1:6" x14ac:dyDescent="0.3">
      <c r="A17" s="34" t="s">
        <v>22</v>
      </c>
      <c r="B17" s="34"/>
      <c r="C17" s="28"/>
      <c r="D17" s="11">
        <f>$C$17*'Data Sheet'!C19</f>
        <v>0</v>
      </c>
      <c r="E17" s="11">
        <f>$C$17*'Data Sheet'!B19</f>
        <v>0</v>
      </c>
      <c r="F17" s="11">
        <f>$C$17*'Data Sheet'!D19</f>
        <v>0</v>
      </c>
    </row>
    <row r="18" spans="1:6" x14ac:dyDescent="0.3">
      <c r="A18" s="34" t="s">
        <v>23</v>
      </c>
      <c r="B18" s="34"/>
      <c r="C18" s="28"/>
      <c r="D18" s="11">
        <f>$C$18*'Data Sheet'!C20</f>
        <v>0</v>
      </c>
      <c r="E18" s="11">
        <f>$C$18*'Data Sheet'!B20</f>
        <v>0</v>
      </c>
      <c r="F18" s="11">
        <f>$C$18*'Data Sheet'!D20</f>
        <v>0</v>
      </c>
    </row>
    <row r="19" spans="1:6" x14ac:dyDescent="0.3">
      <c r="A19" s="34" t="s">
        <v>24</v>
      </c>
      <c r="B19" s="34"/>
      <c r="C19" s="28"/>
      <c r="D19" s="11">
        <f>$C$19*'Data Sheet'!C21</f>
        <v>0</v>
      </c>
      <c r="E19" s="11">
        <f>$C$19*'Data Sheet'!B21</f>
        <v>0</v>
      </c>
      <c r="F19" s="11">
        <f>$C$19*'Data Sheet'!D21</f>
        <v>0</v>
      </c>
    </row>
    <row r="20" spans="1:6" x14ac:dyDescent="0.3">
      <c r="A20" s="34" t="s">
        <v>25</v>
      </c>
      <c r="B20" s="34"/>
      <c r="C20" s="28"/>
      <c r="D20" s="11">
        <f>$C$20*'Data Sheet'!C22</f>
        <v>0</v>
      </c>
      <c r="E20" s="11">
        <f>$C$20*'Data Sheet'!B22</f>
        <v>0</v>
      </c>
      <c r="F20" s="11">
        <f>$C$20*'Data Sheet'!D22</f>
        <v>0</v>
      </c>
    </row>
    <row r="21" spans="1:6" x14ac:dyDescent="0.3">
      <c r="A21" s="34" t="s">
        <v>18</v>
      </c>
      <c r="B21" s="34"/>
      <c r="C21" s="14"/>
      <c r="D21" s="15"/>
      <c r="E21" s="15"/>
      <c r="F21" s="16"/>
    </row>
    <row r="22" spans="1:6" ht="16.2" x14ac:dyDescent="0.3">
      <c r="A22" s="37" t="s">
        <v>224</v>
      </c>
      <c r="B22" s="37"/>
      <c r="C22" s="14"/>
      <c r="D22" s="17">
        <f>IF($C$11='Data Sheet'!$A$4,IF(SUM(D16:D21)&lt;6750,SUM(D16:D21),6750),IF(SUM(D16:D21)&lt;13500,SUM(D16:D21),13500))</f>
        <v>0</v>
      </c>
      <c r="E22" s="17">
        <f>IF($C$11='Data Sheet'!$A$4,IF(SUM(E16:E21)&lt;6750,SUM(E16:E21),6750),IF(SUM(E16:E21)&lt;13500,SUM(E16:E21),13500))</f>
        <v>0</v>
      </c>
      <c r="F22" s="17">
        <f>IF($C$11='Data Sheet'!$A$4,IF(SUM(F16:F21)&lt;4500,SUM(F16:F21),4500),IF(SUM(F16:F21)&lt;9000,SUM(F16:F21),9000))</f>
        <v>0</v>
      </c>
    </row>
    <row r="23" spans="1:6" ht="21.6" x14ac:dyDescent="0.3">
      <c r="A23" s="37" t="s">
        <v>28</v>
      </c>
      <c r="B23" s="37"/>
      <c r="C23" s="18" t="s">
        <v>235</v>
      </c>
      <c r="D23" s="17">
        <f>IF($C$11='Data Sheet'!$A$4,IF(SUM(D16:D21)&lt;3650,SUM(D16:D21),3650),IF(SUM(D16:D21)&lt;7300,SUM(D16:D21),7300))</f>
        <v>0</v>
      </c>
      <c r="E23" s="17">
        <f>IF($C$11='Data Sheet'!$A$4,IF(SUM(E16:E21)&lt;3650,SUM(E16:E21),3650),IF(SUM(E16:E21)&lt;7300,SUM(E16:E21),7300))</f>
        <v>0</v>
      </c>
      <c r="F23" s="17" t="s">
        <v>12</v>
      </c>
    </row>
    <row r="24" spans="1:6" ht="4.5" customHeight="1" x14ac:dyDescent="0.3">
      <c r="D24" s="12"/>
      <c r="E24" s="12"/>
      <c r="F24" s="12"/>
    </row>
    <row r="25" spans="1:6" x14ac:dyDescent="0.3">
      <c r="A25" s="41" t="s">
        <v>230</v>
      </c>
      <c r="B25" s="41"/>
      <c r="D25" s="17">
        <f>IF(C9="salary", (SUMIF('Data Sheet'!$A$4:$A$7,'HSA Calculator'!$C$11,'Data Sheet'!C29:C32)),(SUMIF('Data Sheet'!$A$4:$A$7,'HSA Calculator'!$C$11,'Data Sheet'!H29:H32)))</f>
        <v>1100</v>
      </c>
      <c r="E25" s="17">
        <f>IF(C9="salary", (SUMIF('Data Sheet'!$A$4:$A$7,'HSA Calculator'!$C$11,'Data Sheet'!B29:B32)),(SUMIF('Data Sheet'!$A$4:$A$7,'HSA Calculator'!$C$11,'Data Sheet'!G29:G32)))</f>
        <v>750</v>
      </c>
      <c r="F25" s="17">
        <f>-SUMIF('Data Sheet'!$A$4:$A$7,'HSA Calculator'!$D$11,'Data Sheet'!D29:D32)</f>
        <v>0</v>
      </c>
    </row>
    <row r="26" spans="1:6" ht="3" customHeight="1" x14ac:dyDescent="0.3">
      <c r="D26" s="19"/>
      <c r="E26" s="19"/>
      <c r="F26" s="19"/>
    </row>
    <row r="27" spans="1:6" x14ac:dyDescent="0.3">
      <c r="A27" s="34" t="s">
        <v>29</v>
      </c>
      <c r="B27" s="34"/>
      <c r="D27" s="20">
        <f>IF((D23-D25)&lt;0,0,(D23-D25))</f>
        <v>0</v>
      </c>
      <c r="E27" s="20">
        <f>IF((E23-E25)&lt;0,0,(E23-E25))</f>
        <v>0</v>
      </c>
      <c r="F27" s="17" t="s">
        <v>12</v>
      </c>
    </row>
    <row r="28" spans="1:6" ht="14.25" customHeight="1" x14ac:dyDescent="0.3">
      <c r="D28" s="12"/>
      <c r="E28" s="12"/>
      <c r="F28" s="12"/>
    </row>
    <row r="29" spans="1:6" x14ac:dyDescent="0.3">
      <c r="A29" s="37" t="s">
        <v>227</v>
      </c>
      <c r="B29" s="37"/>
      <c r="C29" s="21"/>
      <c r="D29" s="17">
        <f>D13+D22-D25+D33</f>
        <v>735.02</v>
      </c>
      <c r="E29" s="17">
        <f>E13+E22-E25+E33</f>
        <v>950.04</v>
      </c>
      <c r="F29" s="17">
        <f>F13+F22</f>
        <v>2643.16</v>
      </c>
    </row>
    <row r="30" spans="1:6" x14ac:dyDescent="0.3">
      <c r="A30" s="21"/>
      <c r="B30" s="21"/>
      <c r="C30" s="21"/>
      <c r="D30" s="22"/>
      <c r="E30" s="22"/>
      <c r="F30" s="22"/>
    </row>
    <row r="31" spans="1:6" x14ac:dyDescent="0.3">
      <c r="A31" s="21" t="s">
        <v>226</v>
      </c>
      <c r="B31" s="21"/>
      <c r="D31" s="17">
        <f>(D29)/52</f>
        <v>14.135</v>
      </c>
      <c r="E31" s="17">
        <f>(E29)/52</f>
        <v>18.27</v>
      </c>
      <c r="F31" s="17">
        <f>(F29+F25)/52</f>
        <v>50.83</v>
      </c>
    </row>
    <row r="32" spans="1:6" x14ac:dyDescent="0.3">
      <c r="A32" s="21"/>
      <c r="B32" s="21"/>
      <c r="D32" s="23"/>
      <c r="E32" s="23"/>
      <c r="F32" s="23"/>
    </row>
    <row r="33" spans="1:6" s="21" customFormat="1" x14ac:dyDescent="0.3">
      <c r="A33" s="21" t="s">
        <v>15</v>
      </c>
      <c r="D33" s="20">
        <f>IF((D23-D25)&lt;0,-(D23-D25),0)</f>
        <v>1100</v>
      </c>
      <c r="E33" s="20">
        <f>IF((E23-E25)&lt;0,-(E23-E25),0)</f>
        <v>750</v>
      </c>
      <c r="F33" s="17" t="s">
        <v>12</v>
      </c>
    </row>
    <row r="34" spans="1:6" ht="14.4" customHeight="1" x14ac:dyDescent="0.3">
      <c r="A34" s="32" t="s">
        <v>236</v>
      </c>
      <c r="B34" s="32"/>
      <c r="C34" s="29"/>
      <c r="D34" s="29"/>
      <c r="E34" s="29"/>
      <c r="F34" s="29"/>
    </row>
    <row r="35" spans="1:6" ht="16.2" x14ac:dyDescent="0.3">
      <c r="A35" s="7" t="s">
        <v>30</v>
      </c>
    </row>
    <row r="36" spans="1:6" ht="16.2" x14ac:dyDescent="0.3">
      <c r="A36" t="s">
        <v>228</v>
      </c>
    </row>
  </sheetData>
  <sheetProtection selectLockedCells="1"/>
  <protectedRanges>
    <protectedRange sqref="C16:C20 F21 D21:E21 C11" name="Range1" securityDescriptor="O:WDG:WDD:(A;;CC;;;WD)"/>
  </protectedRanges>
  <mergeCells count="21">
    <mergeCell ref="A17:B17"/>
    <mergeCell ref="A18:B18"/>
    <mergeCell ref="A19:B19"/>
    <mergeCell ref="A20:B20"/>
    <mergeCell ref="A21:B21"/>
    <mergeCell ref="A34:B34"/>
    <mergeCell ref="A1:B1"/>
    <mergeCell ref="B6:C6"/>
    <mergeCell ref="B7:C7"/>
    <mergeCell ref="A27:B27"/>
    <mergeCell ref="A15:B15"/>
    <mergeCell ref="A22:B22"/>
    <mergeCell ref="A23:B23"/>
    <mergeCell ref="A2:F2"/>
    <mergeCell ref="A9:B9"/>
    <mergeCell ref="A29:B29"/>
    <mergeCell ref="A25:B25"/>
    <mergeCell ref="A11:B11"/>
    <mergeCell ref="A12:B12"/>
    <mergeCell ref="A13:B13"/>
    <mergeCell ref="A16:B16"/>
  </mergeCells>
  <printOptions horizontalCentered="1"/>
  <pageMargins left="0.25" right="0.25" top="0.75" bottom="0.75" header="0.3" footer="0.3"/>
  <pageSetup scale="91" orientation="landscape" r:id="rId1"/>
  <headerFooter>
    <oddHeader>&amp;L&amp;G</oddHeader>
    <oddFooter>&amp;C&amp;"-,Italic"&amp;9The data and information contained herein constitutes confidential, proprietary and/or trade secret information and may not be disclosed to anyone without the express authority of the President.</oddFooter>
  </headerFooter>
  <customProperties>
    <customPr name="SSC_SHEET_GUID" r:id="rId2"/>
  </customProperties>
  <legacyDrawing r:id="rId3"/>
  <legacyDrawingHF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'Data Sheet'!$A$4:$A$7</xm:f>
          </x14:formula1>
          <xm:sqref>C11:D11</xm:sqref>
        </x14:dataValidation>
        <x14:dataValidation type="list" allowBlank="1" showInputMessage="1" showErrorMessage="1" xr:uid="{00000000-0002-0000-0000-000001000000}">
          <x14:formula1>
            <xm:f>'Data Sheet'!$A$24:$A$25</xm:f>
          </x14:formula1>
          <xm:sqref>C9:D9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31"/>
  <sheetViews>
    <sheetView workbookViewId="0">
      <selection activeCell="T6" sqref="T6"/>
    </sheetView>
  </sheetViews>
  <sheetFormatPr defaultColWidth="8.88671875" defaultRowHeight="13.2" x14ac:dyDescent="0.3"/>
  <cols>
    <col min="1" max="1" width="28" style="3" customWidth="1"/>
    <col min="2" max="2" width="3.33203125" style="3" customWidth="1"/>
    <col min="3" max="3" width="8" style="3" customWidth="1"/>
    <col min="4" max="4" width="2.33203125" style="3" customWidth="1"/>
    <col min="5" max="5" width="1.109375" style="3" customWidth="1"/>
    <col min="6" max="6" width="9.33203125" style="3" customWidth="1"/>
    <col min="7" max="7" width="2.33203125" style="3" customWidth="1"/>
    <col min="8" max="9" width="1.109375" style="3" customWidth="1"/>
    <col min="10" max="10" width="14" style="3" customWidth="1"/>
    <col min="11" max="11" width="9.33203125" style="3" customWidth="1"/>
    <col min="12" max="12" width="14" style="3" customWidth="1"/>
    <col min="13" max="13" width="3.33203125" style="3" customWidth="1"/>
    <col min="14" max="14" width="15.109375" style="3" customWidth="1"/>
    <col min="15" max="15" width="5.6640625" style="3" customWidth="1"/>
    <col min="16" max="16" width="15.109375" style="3" customWidth="1"/>
    <col min="17" max="17" width="34.88671875" style="3" customWidth="1"/>
    <col min="18" max="19" width="1.109375" style="3" customWidth="1"/>
    <col min="20" max="20" width="39.5546875" style="3" customWidth="1"/>
    <col min="21" max="16384" width="8.88671875" style="3"/>
  </cols>
  <sheetData>
    <row r="1" spans="1:19" ht="16.95" customHeight="1" x14ac:dyDescent="0.3">
      <c r="A1" s="3" t="s">
        <v>216</v>
      </c>
    </row>
    <row r="2" spans="1:19" ht="16.95" customHeight="1" x14ac:dyDescent="0.3">
      <c r="A2" s="3" t="s">
        <v>215</v>
      </c>
    </row>
    <row r="3" spans="1:19" ht="6" customHeight="1" x14ac:dyDescent="0.3"/>
    <row r="4" spans="1:19" ht="75" customHeight="1" x14ac:dyDescent="0.3">
      <c r="A4" s="47" t="s">
        <v>214</v>
      </c>
      <c r="B4" s="52"/>
      <c r="C4" s="52"/>
      <c r="D4" s="52"/>
      <c r="E4" s="52"/>
      <c r="F4" s="52"/>
      <c r="G4" s="52"/>
      <c r="H4" s="52"/>
      <c r="I4" s="52"/>
      <c r="J4" s="52"/>
      <c r="K4" s="52"/>
      <c r="L4" s="52"/>
      <c r="M4" s="52"/>
      <c r="N4" s="52"/>
      <c r="O4" s="52"/>
      <c r="P4" s="52"/>
      <c r="Q4" s="52"/>
      <c r="R4" s="48"/>
    </row>
    <row r="5" spans="1:19" ht="19.95" customHeight="1" x14ac:dyDescent="0.3">
      <c r="A5" s="53" t="s">
        <v>199</v>
      </c>
      <c r="B5" s="54"/>
      <c r="C5" s="53" t="s">
        <v>198</v>
      </c>
      <c r="D5" s="55"/>
      <c r="E5" s="55"/>
      <c r="F5" s="55"/>
      <c r="G5" s="55"/>
      <c r="H5" s="55"/>
      <c r="I5" s="55"/>
      <c r="J5" s="55"/>
      <c r="K5" s="54"/>
      <c r="L5" s="53" t="s">
        <v>197</v>
      </c>
      <c r="M5" s="55"/>
      <c r="N5" s="55"/>
      <c r="O5" s="55"/>
      <c r="P5" s="55"/>
      <c r="Q5" s="55"/>
      <c r="R5" s="54"/>
    </row>
    <row r="6" spans="1:19" ht="96" customHeight="1" x14ac:dyDescent="0.3">
      <c r="A6" s="47" t="s">
        <v>213</v>
      </c>
      <c r="B6" s="48"/>
      <c r="C6" s="47" t="s">
        <v>212</v>
      </c>
      <c r="D6" s="52"/>
      <c r="E6" s="52"/>
      <c r="F6" s="52"/>
      <c r="G6" s="52"/>
      <c r="H6" s="52"/>
      <c r="I6" s="52"/>
      <c r="J6" s="52"/>
      <c r="K6" s="48"/>
      <c r="L6" s="47" t="s">
        <v>211</v>
      </c>
      <c r="M6" s="52"/>
      <c r="N6" s="52"/>
      <c r="O6" s="52"/>
      <c r="P6" s="52"/>
      <c r="Q6" s="52"/>
      <c r="R6" s="48"/>
    </row>
    <row r="7" spans="1:19" ht="67.2" customHeight="1" x14ac:dyDescent="0.3">
      <c r="A7" s="42" t="s">
        <v>210</v>
      </c>
      <c r="B7" s="43"/>
      <c r="C7" s="44" t="s">
        <v>209</v>
      </c>
      <c r="D7" s="45"/>
      <c r="E7" s="45"/>
      <c r="F7" s="45"/>
      <c r="G7" s="45"/>
      <c r="H7" s="45"/>
      <c r="I7" s="45"/>
      <c r="J7" s="45"/>
      <c r="K7" s="46"/>
      <c r="L7" s="44" t="s">
        <v>208</v>
      </c>
      <c r="M7" s="45"/>
      <c r="N7" s="45"/>
      <c r="O7" s="45"/>
      <c r="P7" s="45"/>
      <c r="Q7" s="45"/>
      <c r="R7" s="46"/>
    </row>
    <row r="8" spans="1:19" ht="40.200000000000003" customHeight="1" x14ac:dyDescent="0.3">
      <c r="A8" s="47" t="s">
        <v>207</v>
      </c>
      <c r="B8" s="48"/>
      <c r="C8" s="49" t="s">
        <v>192</v>
      </c>
      <c r="D8" s="50"/>
      <c r="E8" s="50"/>
      <c r="F8" s="50"/>
      <c r="G8" s="50"/>
      <c r="H8" s="50"/>
      <c r="I8" s="50"/>
      <c r="J8" s="50"/>
      <c r="K8" s="51"/>
      <c r="L8" s="47" t="s">
        <v>206</v>
      </c>
      <c r="M8" s="52"/>
      <c r="N8" s="52"/>
      <c r="O8" s="52"/>
      <c r="P8" s="52"/>
      <c r="Q8" s="52"/>
      <c r="R8" s="48"/>
    </row>
    <row r="9" spans="1:19" ht="63" customHeight="1" x14ac:dyDescent="0.3">
      <c r="A9" s="44" t="s">
        <v>205</v>
      </c>
      <c r="B9" s="46"/>
      <c r="C9" s="44" t="s">
        <v>204</v>
      </c>
      <c r="D9" s="45"/>
      <c r="E9" s="45"/>
      <c r="F9" s="45"/>
      <c r="G9" s="45"/>
      <c r="H9" s="45"/>
      <c r="I9" s="45"/>
      <c r="J9" s="45"/>
      <c r="K9" s="46"/>
      <c r="L9" s="44" t="s">
        <v>203</v>
      </c>
      <c r="M9" s="45"/>
      <c r="N9" s="45"/>
      <c r="O9" s="45"/>
      <c r="P9" s="45"/>
      <c r="Q9" s="45"/>
      <c r="R9" s="46"/>
    </row>
    <row r="10" spans="1:19" ht="46.2" customHeight="1" x14ac:dyDescent="0.3">
      <c r="A10" s="47" t="s">
        <v>202</v>
      </c>
      <c r="B10" s="48"/>
      <c r="C10" s="47" t="s">
        <v>201</v>
      </c>
      <c r="D10" s="52"/>
      <c r="E10" s="52"/>
      <c r="F10" s="52"/>
      <c r="G10" s="52"/>
      <c r="H10" s="52"/>
      <c r="I10" s="52"/>
      <c r="J10" s="52"/>
      <c r="K10" s="48"/>
      <c r="L10" s="47" t="s">
        <v>200</v>
      </c>
      <c r="M10" s="52"/>
      <c r="N10" s="52"/>
      <c r="O10" s="52"/>
      <c r="P10" s="52"/>
      <c r="Q10" s="52"/>
      <c r="R10" s="48"/>
    </row>
    <row r="11" spans="1:19" ht="19.95" customHeight="1" x14ac:dyDescent="0.3">
      <c r="A11" s="53" t="s">
        <v>199</v>
      </c>
      <c r="B11" s="54"/>
      <c r="C11" s="53" t="s">
        <v>198</v>
      </c>
      <c r="D11" s="55"/>
      <c r="E11" s="55"/>
      <c r="F11" s="55"/>
      <c r="G11" s="55"/>
      <c r="H11" s="55"/>
      <c r="I11" s="55"/>
      <c r="J11" s="55"/>
      <c r="K11" s="54"/>
      <c r="L11" s="53" t="s">
        <v>197</v>
      </c>
      <c r="M11" s="55"/>
      <c r="N11" s="55"/>
      <c r="O11" s="55"/>
      <c r="P11" s="55"/>
      <c r="Q11" s="55"/>
      <c r="R11" s="54"/>
    </row>
    <row r="12" spans="1:19" ht="87" customHeight="1" x14ac:dyDescent="0.3">
      <c r="A12" s="44" t="s">
        <v>196</v>
      </c>
      <c r="B12" s="46"/>
      <c r="C12" s="44" t="s">
        <v>195</v>
      </c>
      <c r="D12" s="45"/>
      <c r="E12" s="45"/>
      <c r="F12" s="45"/>
      <c r="G12" s="45"/>
      <c r="H12" s="45"/>
      <c r="I12" s="45"/>
      <c r="J12" s="45"/>
      <c r="K12" s="46"/>
      <c r="L12" s="44" t="s">
        <v>194</v>
      </c>
      <c r="M12" s="45"/>
      <c r="N12" s="45"/>
      <c r="O12" s="45"/>
      <c r="P12" s="45"/>
      <c r="Q12" s="45"/>
      <c r="R12" s="46"/>
    </row>
    <row r="13" spans="1:19" ht="28.2" customHeight="1" x14ac:dyDescent="0.3">
      <c r="A13" s="47" t="s">
        <v>193</v>
      </c>
      <c r="B13" s="48"/>
      <c r="C13" s="49" t="s">
        <v>192</v>
      </c>
      <c r="D13" s="50"/>
      <c r="E13" s="50"/>
      <c r="F13" s="50"/>
      <c r="G13" s="50"/>
      <c r="H13" s="50"/>
      <c r="I13" s="50"/>
      <c r="J13" s="50"/>
      <c r="K13" s="51"/>
      <c r="L13" s="47" t="s">
        <v>191</v>
      </c>
      <c r="M13" s="52"/>
      <c r="N13" s="52"/>
      <c r="O13" s="52"/>
      <c r="P13" s="52"/>
      <c r="Q13" s="52"/>
      <c r="R13" s="48"/>
    </row>
    <row r="14" spans="1:19" ht="7.2" customHeight="1" x14ac:dyDescent="0.3">
      <c r="A14" s="45"/>
      <c r="B14" s="45"/>
      <c r="C14" s="45"/>
      <c r="D14" s="45"/>
      <c r="E14" s="45"/>
      <c r="F14" s="45"/>
      <c r="G14" s="45"/>
      <c r="H14" s="45"/>
      <c r="I14" s="45"/>
      <c r="J14" s="45"/>
      <c r="K14" s="45"/>
      <c r="L14" s="45"/>
      <c r="M14" s="45"/>
      <c r="N14" s="45"/>
      <c r="O14" s="45"/>
      <c r="P14" s="45"/>
      <c r="Q14" s="45"/>
      <c r="R14" s="45"/>
    </row>
    <row r="15" spans="1:19" ht="25.2" customHeight="1" x14ac:dyDescent="0.3">
      <c r="A15" s="47" t="s">
        <v>190</v>
      </c>
      <c r="B15" s="52"/>
      <c r="C15" s="52"/>
      <c r="D15" s="52"/>
      <c r="E15" s="52"/>
      <c r="F15" s="52"/>
      <c r="G15" s="52"/>
      <c r="H15" s="52"/>
      <c r="I15" s="52"/>
      <c r="J15" s="52"/>
      <c r="K15" s="52"/>
      <c r="L15" s="52"/>
      <c r="M15" s="52"/>
      <c r="N15" s="52"/>
      <c r="O15" s="52"/>
      <c r="P15" s="52"/>
      <c r="Q15" s="52"/>
      <c r="R15" s="48"/>
    </row>
    <row r="16" spans="1:19" ht="13.95" customHeight="1" x14ac:dyDescent="0.3">
      <c r="A16" s="56" t="s">
        <v>130</v>
      </c>
      <c r="B16" s="58" t="s">
        <v>129</v>
      </c>
      <c r="C16" s="59"/>
      <c r="D16" s="59"/>
      <c r="E16" s="59"/>
      <c r="F16" s="59"/>
      <c r="G16" s="59"/>
      <c r="H16" s="59"/>
      <c r="I16" s="59"/>
      <c r="J16" s="60"/>
      <c r="K16" s="64" t="s">
        <v>128</v>
      </c>
      <c r="L16" s="65"/>
      <c r="M16" s="65"/>
      <c r="N16" s="65"/>
      <c r="O16" s="66"/>
      <c r="P16" s="58" t="s">
        <v>127</v>
      </c>
      <c r="Q16" s="59"/>
      <c r="R16" s="59"/>
      <c r="S16" s="60"/>
    </row>
    <row r="17" spans="1:19" ht="42" customHeight="1" x14ac:dyDescent="0.3">
      <c r="A17" s="57"/>
      <c r="B17" s="61"/>
      <c r="C17" s="62"/>
      <c r="D17" s="62"/>
      <c r="E17" s="62"/>
      <c r="F17" s="62"/>
      <c r="G17" s="62"/>
      <c r="H17" s="62"/>
      <c r="I17" s="62"/>
      <c r="J17" s="63"/>
      <c r="K17" s="67" t="s">
        <v>126</v>
      </c>
      <c r="L17" s="68"/>
      <c r="M17" s="67" t="s">
        <v>125</v>
      </c>
      <c r="N17" s="69"/>
      <c r="O17" s="68"/>
      <c r="P17" s="61"/>
      <c r="Q17" s="62"/>
      <c r="R17" s="62"/>
      <c r="S17" s="63"/>
    </row>
    <row r="18" spans="1:19" ht="40.950000000000003" customHeight="1" x14ac:dyDescent="0.3">
      <c r="A18" s="85" t="s">
        <v>189</v>
      </c>
      <c r="B18" s="44" t="s">
        <v>188</v>
      </c>
      <c r="C18" s="45"/>
      <c r="D18" s="45"/>
      <c r="E18" s="45"/>
      <c r="F18" s="45"/>
      <c r="G18" s="45"/>
      <c r="H18" s="45"/>
      <c r="I18" s="45"/>
      <c r="J18" s="46"/>
      <c r="K18" s="44" t="s">
        <v>105</v>
      </c>
      <c r="L18" s="46"/>
      <c r="M18" s="76" t="s">
        <v>104</v>
      </c>
      <c r="N18" s="77"/>
      <c r="O18" s="78"/>
      <c r="P18" s="76" t="s">
        <v>187</v>
      </c>
      <c r="Q18" s="77"/>
      <c r="R18" s="77"/>
      <c r="S18" s="78"/>
    </row>
    <row r="19" spans="1:19" ht="42" customHeight="1" x14ac:dyDescent="0.3">
      <c r="A19" s="86"/>
      <c r="B19" s="47" t="s">
        <v>186</v>
      </c>
      <c r="C19" s="52"/>
      <c r="D19" s="52"/>
      <c r="E19" s="52"/>
      <c r="F19" s="52"/>
      <c r="G19" s="52"/>
      <c r="H19" s="52"/>
      <c r="I19" s="52"/>
      <c r="J19" s="48"/>
      <c r="K19" s="47" t="s">
        <v>185</v>
      </c>
      <c r="L19" s="48"/>
      <c r="M19" s="79"/>
      <c r="N19" s="80"/>
      <c r="O19" s="81"/>
      <c r="P19" s="79"/>
      <c r="Q19" s="80"/>
      <c r="R19" s="80"/>
      <c r="S19" s="81"/>
    </row>
    <row r="20" spans="1:19" ht="82.95" customHeight="1" x14ac:dyDescent="0.3">
      <c r="A20" s="87"/>
      <c r="B20" s="44" t="s">
        <v>184</v>
      </c>
      <c r="C20" s="45"/>
      <c r="D20" s="45"/>
      <c r="E20" s="45"/>
      <c r="F20" s="45"/>
      <c r="G20" s="45"/>
      <c r="H20" s="45"/>
      <c r="I20" s="45"/>
      <c r="J20" s="46"/>
      <c r="K20" s="44" t="s">
        <v>110</v>
      </c>
      <c r="L20" s="46"/>
      <c r="M20" s="44" t="s">
        <v>104</v>
      </c>
      <c r="N20" s="45"/>
      <c r="O20" s="46"/>
      <c r="P20" s="44" t="s">
        <v>183</v>
      </c>
      <c r="Q20" s="45"/>
      <c r="R20" s="45"/>
      <c r="S20" s="46"/>
    </row>
    <row r="21" spans="1:19" ht="28.95" customHeight="1" x14ac:dyDescent="0.3">
      <c r="A21" s="70" t="s">
        <v>182</v>
      </c>
      <c r="B21" s="47" t="s">
        <v>181</v>
      </c>
      <c r="C21" s="52"/>
      <c r="D21" s="52"/>
      <c r="E21" s="52"/>
      <c r="F21" s="52"/>
      <c r="G21" s="52"/>
      <c r="H21" s="52"/>
      <c r="I21" s="52"/>
      <c r="J21" s="48"/>
      <c r="K21" s="72" t="s">
        <v>134</v>
      </c>
      <c r="L21" s="73"/>
      <c r="M21" s="76" t="s">
        <v>104</v>
      </c>
      <c r="N21" s="77"/>
      <c r="O21" s="78"/>
      <c r="P21" s="76" t="s">
        <v>180</v>
      </c>
      <c r="Q21" s="77"/>
      <c r="R21" s="77"/>
      <c r="S21" s="78"/>
    </row>
    <row r="22" spans="1:19" ht="25.95" customHeight="1" x14ac:dyDescent="0.3">
      <c r="A22" s="71"/>
      <c r="B22" s="82" t="s">
        <v>179</v>
      </c>
      <c r="C22" s="83"/>
      <c r="D22" s="83"/>
      <c r="E22" s="83"/>
      <c r="F22" s="83"/>
      <c r="G22" s="83"/>
      <c r="H22" s="83"/>
      <c r="I22" s="83"/>
      <c r="J22" s="84"/>
      <c r="K22" s="74"/>
      <c r="L22" s="75"/>
      <c r="M22" s="79"/>
      <c r="N22" s="80"/>
      <c r="O22" s="81"/>
      <c r="P22" s="79"/>
      <c r="Q22" s="80"/>
      <c r="R22" s="80"/>
      <c r="S22" s="81"/>
    </row>
    <row r="23" spans="1:19" ht="13.95" customHeight="1" x14ac:dyDescent="0.3">
      <c r="A23" s="56" t="s">
        <v>130</v>
      </c>
      <c r="B23" s="58" t="s">
        <v>129</v>
      </c>
      <c r="C23" s="59"/>
      <c r="D23" s="59"/>
      <c r="E23" s="59"/>
      <c r="F23" s="59"/>
      <c r="G23" s="59"/>
      <c r="H23" s="59"/>
      <c r="I23" s="59"/>
      <c r="J23" s="60"/>
      <c r="K23" s="64" t="s">
        <v>128</v>
      </c>
      <c r="L23" s="65"/>
      <c r="M23" s="65"/>
      <c r="N23" s="65"/>
      <c r="O23" s="66"/>
      <c r="P23" s="58" t="s">
        <v>127</v>
      </c>
      <c r="Q23" s="59"/>
      <c r="R23" s="59"/>
      <c r="S23" s="60"/>
    </row>
    <row r="24" spans="1:19" ht="42" customHeight="1" x14ac:dyDescent="0.3">
      <c r="A24" s="57"/>
      <c r="B24" s="61"/>
      <c r="C24" s="62"/>
      <c r="D24" s="62"/>
      <c r="E24" s="62"/>
      <c r="F24" s="62"/>
      <c r="G24" s="62"/>
      <c r="H24" s="62"/>
      <c r="I24" s="62"/>
      <c r="J24" s="63"/>
      <c r="K24" s="67" t="s">
        <v>126</v>
      </c>
      <c r="L24" s="68"/>
      <c r="M24" s="67" t="s">
        <v>125</v>
      </c>
      <c r="N24" s="69"/>
      <c r="O24" s="68"/>
      <c r="P24" s="61"/>
      <c r="Q24" s="62"/>
      <c r="R24" s="62"/>
      <c r="S24" s="63"/>
    </row>
    <row r="25" spans="1:19" ht="55.2" customHeight="1" x14ac:dyDescent="0.3">
      <c r="A25" s="85" t="s">
        <v>178</v>
      </c>
      <c r="B25" s="82" t="s">
        <v>177</v>
      </c>
      <c r="C25" s="83"/>
      <c r="D25" s="83"/>
      <c r="E25" s="83"/>
      <c r="F25" s="83"/>
      <c r="G25" s="83"/>
      <c r="H25" s="83"/>
      <c r="I25" s="83"/>
      <c r="J25" s="84"/>
      <c r="K25" s="44" t="s">
        <v>176</v>
      </c>
      <c r="L25" s="46"/>
      <c r="M25" s="44" t="s">
        <v>175</v>
      </c>
      <c r="N25" s="45"/>
      <c r="O25" s="46"/>
      <c r="P25" s="88" t="s">
        <v>174</v>
      </c>
      <c r="Q25" s="89"/>
      <c r="R25" s="89"/>
      <c r="S25" s="90"/>
    </row>
    <row r="26" spans="1:19" ht="55.2" customHeight="1" x14ac:dyDescent="0.3">
      <c r="A26" s="86"/>
      <c r="B26" s="49" t="s">
        <v>173</v>
      </c>
      <c r="C26" s="50"/>
      <c r="D26" s="50"/>
      <c r="E26" s="50"/>
      <c r="F26" s="50"/>
      <c r="G26" s="50"/>
      <c r="H26" s="50"/>
      <c r="I26" s="50"/>
      <c r="J26" s="51"/>
      <c r="K26" s="47" t="s">
        <v>172</v>
      </c>
      <c r="L26" s="48"/>
      <c r="M26" s="47" t="s">
        <v>171</v>
      </c>
      <c r="N26" s="52"/>
      <c r="O26" s="48"/>
      <c r="P26" s="91"/>
      <c r="Q26" s="92"/>
      <c r="R26" s="92"/>
      <c r="S26" s="93"/>
    </row>
    <row r="27" spans="1:19" ht="55.2" customHeight="1" x14ac:dyDescent="0.3">
      <c r="A27" s="86"/>
      <c r="B27" s="82" t="s">
        <v>170</v>
      </c>
      <c r="C27" s="83"/>
      <c r="D27" s="83"/>
      <c r="E27" s="83"/>
      <c r="F27" s="83"/>
      <c r="G27" s="83"/>
      <c r="H27" s="83"/>
      <c r="I27" s="83"/>
      <c r="J27" s="84"/>
      <c r="K27" s="44" t="s">
        <v>169</v>
      </c>
      <c r="L27" s="46"/>
      <c r="M27" s="44" t="s">
        <v>168</v>
      </c>
      <c r="N27" s="45"/>
      <c r="O27" s="46"/>
      <c r="P27" s="91"/>
      <c r="Q27" s="92"/>
      <c r="R27" s="92"/>
      <c r="S27" s="93"/>
    </row>
    <row r="28" spans="1:19" ht="55.2" customHeight="1" x14ac:dyDescent="0.3">
      <c r="A28" s="86"/>
      <c r="B28" s="49" t="s">
        <v>167</v>
      </c>
      <c r="C28" s="50"/>
      <c r="D28" s="50"/>
      <c r="E28" s="50"/>
      <c r="F28" s="50"/>
      <c r="G28" s="50"/>
      <c r="H28" s="50"/>
      <c r="I28" s="50"/>
      <c r="J28" s="51"/>
      <c r="K28" s="47" t="s">
        <v>166</v>
      </c>
      <c r="L28" s="48"/>
      <c r="M28" s="47" t="s">
        <v>165</v>
      </c>
      <c r="N28" s="52"/>
      <c r="O28" s="48"/>
      <c r="P28" s="94"/>
      <c r="Q28" s="95"/>
      <c r="R28" s="95"/>
      <c r="S28" s="96"/>
    </row>
    <row r="29" spans="1:19" ht="82.95" customHeight="1" x14ac:dyDescent="0.3">
      <c r="A29" s="87"/>
      <c r="B29" s="97" t="s">
        <v>164</v>
      </c>
      <c r="C29" s="98"/>
      <c r="D29" s="98"/>
      <c r="E29" s="98"/>
      <c r="F29" s="98"/>
      <c r="G29" s="98"/>
      <c r="H29" s="98"/>
      <c r="I29" s="98"/>
      <c r="J29" s="99"/>
      <c r="K29" s="47" t="s">
        <v>163</v>
      </c>
      <c r="L29" s="48"/>
      <c r="M29" s="100" t="s">
        <v>100</v>
      </c>
      <c r="N29" s="101"/>
      <c r="O29" s="102"/>
      <c r="P29" s="47" t="s">
        <v>162</v>
      </c>
      <c r="Q29" s="52"/>
      <c r="R29" s="52"/>
      <c r="S29" s="48"/>
    </row>
    <row r="30" spans="1:19" ht="28.2" customHeight="1" x14ac:dyDescent="0.3">
      <c r="A30" s="103" t="s">
        <v>161</v>
      </c>
      <c r="B30" s="82" t="s">
        <v>160</v>
      </c>
      <c r="C30" s="83"/>
      <c r="D30" s="83"/>
      <c r="E30" s="83"/>
      <c r="F30" s="83"/>
      <c r="G30" s="83"/>
      <c r="H30" s="83"/>
      <c r="I30" s="83"/>
      <c r="J30" s="84"/>
      <c r="K30" s="105" t="s">
        <v>114</v>
      </c>
      <c r="L30" s="106"/>
      <c r="M30" s="109" t="s">
        <v>104</v>
      </c>
      <c r="N30" s="110"/>
      <c r="O30" s="111"/>
      <c r="P30" s="112" t="s">
        <v>159</v>
      </c>
      <c r="Q30" s="113"/>
      <c r="R30" s="113"/>
      <c r="S30" s="114"/>
    </row>
    <row r="31" spans="1:19" ht="13.95" customHeight="1" x14ac:dyDescent="0.3">
      <c r="A31" s="104"/>
      <c r="B31" s="49" t="s">
        <v>158</v>
      </c>
      <c r="C31" s="50"/>
      <c r="D31" s="50"/>
      <c r="E31" s="50"/>
      <c r="F31" s="50"/>
      <c r="G31" s="50"/>
      <c r="H31" s="50"/>
      <c r="I31" s="50"/>
      <c r="J31" s="51"/>
      <c r="K31" s="107"/>
      <c r="L31" s="108"/>
      <c r="M31" s="94"/>
      <c r="N31" s="95"/>
      <c r="O31" s="96"/>
      <c r="P31" s="115"/>
      <c r="Q31" s="116"/>
      <c r="R31" s="116"/>
      <c r="S31" s="117"/>
    </row>
    <row r="32" spans="1:19" ht="13.95" customHeight="1" x14ac:dyDescent="0.3">
      <c r="A32" s="56" t="s">
        <v>130</v>
      </c>
      <c r="B32" s="58" t="s">
        <v>129</v>
      </c>
      <c r="C32" s="59"/>
      <c r="D32" s="59"/>
      <c r="E32" s="59"/>
      <c r="F32" s="59"/>
      <c r="G32" s="59"/>
      <c r="H32" s="59"/>
      <c r="I32" s="59"/>
      <c r="J32" s="60"/>
      <c r="K32" s="64" t="s">
        <v>128</v>
      </c>
      <c r="L32" s="65"/>
      <c r="M32" s="65"/>
      <c r="N32" s="65"/>
      <c r="O32" s="66"/>
      <c r="P32" s="58" t="s">
        <v>127</v>
      </c>
      <c r="Q32" s="59"/>
      <c r="R32" s="59"/>
      <c r="S32" s="60"/>
    </row>
    <row r="33" spans="1:19" ht="42" customHeight="1" x14ac:dyDescent="0.3">
      <c r="A33" s="57"/>
      <c r="B33" s="61"/>
      <c r="C33" s="62"/>
      <c r="D33" s="62"/>
      <c r="E33" s="62"/>
      <c r="F33" s="62"/>
      <c r="G33" s="62"/>
      <c r="H33" s="62"/>
      <c r="I33" s="62"/>
      <c r="J33" s="63"/>
      <c r="K33" s="67" t="s">
        <v>126</v>
      </c>
      <c r="L33" s="68"/>
      <c r="M33" s="67" t="s">
        <v>125</v>
      </c>
      <c r="N33" s="69"/>
      <c r="O33" s="68"/>
      <c r="P33" s="61"/>
      <c r="Q33" s="62"/>
      <c r="R33" s="62"/>
      <c r="S33" s="63"/>
    </row>
    <row r="34" spans="1:19" ht="15" customHeight="1" x14ac:dyDescent="0.3">
      <c r="A34" s="118" t="s">
        <v>157</v>
      </c>
      <c r="B34" s="49" t="s">
        <v>156</v>
      </c>
      <c r="C34" s="50"/>
      <c r="D34" s="50"/>
      <c r="E34" s="50"/>
      <c r="F34" s="50"/>
      <c r="G34" s="50"/>
      <c r="H34" s="50"/>
      <c r="I34" s="50"/>
      <c r="J34" s="51"/>
      <c r="K34" s="121" t="s">
        <v>155</v>
      </c>
      <c r="L34" s="122"/>
      <c r="M34" s="122"/>
      <c r="N34" s="122"/>
      <c r="O34" s="123"/>
      <c r="P34" s="47" t="s">
        <v>154</v>
      </c>
      <c r="Q34" s="52"/>
      <c r="R34" s="52"/>
      <c r="S34" s="48"/>
    </row>
    <row r="35" spans="1:19" ht="16.2" customHeight="1" x14ac:dyDescent="0.3">
      <c r="A35" s="119"/>
      <c r="B35" s="82" t="s">
        <v>153</v>
      </c>
      <c r="C35" s="83"/>
      <c r="D35" s="83"/>
      <c r="E35" s="83"/>
      <c r="F35" s="83"/>
      <c r="G35" s="83"/>
      <c r="H35" s="83"/>
      <c r="I35" s="83"/>
      <c r="J35" s="84"/>
      <c r="K35" s="124" t="s">
        <v>114</v>
      </c>
      <c r="L35" s="125"/>
      <c r="M35" s="125"/>
      <c r="N35" s="125"/>
      <c r="O35" s="126"/>
      <c r="P35" s="82" t="s">
        <v>108</v>
      </c>
      <c r="Q35" s="83"/>
      <c r="R35" s="83"/>
      <c r="S35" s="84"/>
    </row>
    <row r="36" spans="1:19" ht="40.950000000000003" customHeight="1" x14ac:dyDescent="0.3">
      <c r="A36" s="120"/>
      <c r="B36" s="49" t="s">
        <v>152</v>
      </c>
      <c r="C36" s="50"/>
      <c r="D36" s="50"/>
      <c r="E36" s="50"/>
      <c r="F36" s="50"/>
      <c r="G36" s="50"/>
      <c r="H36" s="50"/>
      <c r="I36" s="50"/>
      <c r="J36" s="51"/>
      <c r="K36" s="47" t="s">
        <v>151</v>
      </c>
      <c r="L36" s="48"/>
      <c r="M36" s="47" t="s">
        <v>104</v>
      </c>
      <c r="N36" s="52"/>
      <c r="O36" s="48"/>
      <c r="P36" s="47" t="s">
        <v>150</v>
      </c>
      <c r="Q36" s="52"/>
      <c r="R36" s="52"/>
      <c r="S36" s="48"/>
    </row>
    <row r="37" spans="1:19" ht="37.200000000000003" customHeight="1" x14ac:dyDescent="0.3">
      <c r="A37" s="118" t="s">
        <v>149</v>
      </c>
      <c r="B37" s="82" t="s">
        <v>148</v>
      </c>
      <c r="C37" s="83"/>
      <c r="D37" s="83"/>
      <c r="E37" s="83"/>
      <c r="F37" s="83"/>
      <c r="G37" s="83"/>
      <c r="H37" s="83"/>
      <c r="I37" s="83"/>
      <c r="J37" s="84"/>
      <c r="K37" s="105" t="s">
        <v>114</v>
      </c>
      <c r="L37" s="106"/>
      <c r="M37" s="109" t="s">
        <v>104</v>
      </c>
      <c r="N37" s="110"/>
      <c r="O37" s="111"/>
      <c r="P37" s="109" t="s">
        <v>147</v>
      </c>
      <c r="Q37" s="110"/>
      <c r="R37" s="110"/>
      <c r="S37" s="111"/>
    </row>
    <row r="38" spans="1:19" ht="18" customHeight="1" x14ac:dyDescent="0.3">
      <c r="A38" s="119"/>
      <c r="B38" s="49" t="s">
        <v>146</v>
      </c>
      <c r="C38" s="50"/>
      <c r="D38" s="50"/>
      <c r="E38" s="50"/>
      <c r="F38" s="50"/>
      <c r="G38" s="50"/>
      <c r="H38" s="50"/>
      <c r="I38" s="50"/>
      <c r="J38" s="51"/>
      <c r="K38" s="94"/>
      <c r="L38" s="96"/>
      <c r="M38" s="94"/>
      <c r="N38" s="95"/>
      <c r="O38" s="96"/>
      <c r="P38" s="115" t="s">
        <v>145</v>
      </c>
      <c r="Q38" s="116"/>
      <c r="R38" s="116"/>
      <c r="S38" s="117"/>
    </row>
    <row r="39" spans="1:19" ht="46.2" customHeight="1" x14ac:dyDescent="0.3">
      <c r="A39" s="120"/>
      <c r="B39" s="49" t="s">
        <v>144</v>
      </c>
      <c r="C39" s="50"/>
      <c r="D39" s="50"/>
      <c r="E39" s="50"/>
      <c r="F39" s="50"/>
      <c r="G39" s="50"/>
      <c r="H39" s="50"/>
      <c r="I39" s="50"/>
      <c r="J39" s="51"/>
      <c r="K39" s="49" t="s">
        <v>114</v>
      </c>
      <c r="L39" s="51"/>
      <c r="M39" s="47" t="s">
        <v>104</v>
      </c>
      <c r="N39" s="52"/>
      <c r="O39" s="48"/>
      <c r="P39" s="47" t="s">
        <v>143</v>
      </c>
      <c r="Q39" s="52"/>
      <c r="R39" s="52"/>
      <c r="S39" s="48"/>
    </row>
    <row r="40" spans="1:19" ht="91.2" customHeight="1" x14ac:dyDescent="0.3">
      <c r="A40" s="70" t="s">
        <v>142</v>
      </c>
      <c r="B40" s="82" t="s">
        <v>141</v>
      </c>
      <c r="C40" s="83"/>
      <c r="D40" s="83"/>
      <c r="E40" s="83"/>
      <c r="F40" s="83"/>
      <c r="G40" s="83"/>
      <c r="H40" s="83"/>
      <c r="I40" s="83"/>
      <c r="J40" s="84"/>
      <c r="K40" s="44" t="s">
        <v>140</v>
      </c>
      <c r="L40" s="46"/>
      <c r="M40" s="44" t="s">
        <v>104</v>
      </c>
      <c r="N40" s="45"/>
      <c r="O40" s="46"/>
      <c r="P40" s="44" t="s">
        <v>139</v>
      </c>
      <c r="Q40" s="45"/>
      <c r="R40" s="45"/>
      <c r="S40" s="46"/>
    </row>
    <row r="41" spans="1:19" ht="69" customHeight="1" x14ac:dyDescent="0.3">
      <c r="A41" s="71"/>
      <c r="B41" s="97" t="s">
        <v>138</v>
      </c>
      <c r="C41" s="98"/>
      <c r="D41" s="98"/>
      <c r="E41" s="98"/>
      <c r="F41" s="98"/>
      <c r="G41" s="98"/>
      <c r="H41" s="98"/>
      <c r="I41" s="98"/>
      <c r="J41" s="99"/>
      <c r="K41" s="100" t="s">
        <v>114</v>
      </c>
      <c r="L41" s="102"/>
      <c r="M41" s="47" t="s">
        <v>104</v>
      </c>
      <c r="N41" s="52"/>
      <c r="O41" s="48"/>
      <c r="P41" s="47" t="s">
        <v>137</v>
      </c>
      <c r="Q41" s="52"/>
      <c r="R41" s="52"/>
      <c r="S41" s="48"/>
    </row>
    <row r="42" spans="1:19" ht="34.200000000000003" customHeight="1" x14ac:dyDescent="0.3">
      <c r="A42" s="118" t="s">
        <v>136</v>
      </c>
      <c r="B42" s="82" t="s">
        <v>135</v>
      </c>
      <c r="C42" s="83"/>
      <c r="D42" s="83"/>
      <c r="E42" s="83"/>
      <c r="F42" s="83"/>
      <c r="G42" s="83"/>
      <c r="H42" s="83"/>
      <c r="I42" s="83"/>
      <c r="J42" s="84"/>
      <c r="K42" s="109" t="s">
        <v>134</v>
      </c>
      <c r="L42" s="111"/>
      <c r="M42" s="88" t="s">
        <v>104</v>
      </c>
      <c r="N42" s="89"/>
      <c r="O42" s="90"/>
      <c r="P42" s="109" t="s">
        <v>133</v>
      </c>
      <c r="Q42" s="110"/>
      <c r="R42" s="110"/>
      <c r="S42" s="111"/>
    </row>
    <row r="43" spans="1:19" ht="25.95" customHeight="1" x14ac:dyDescent="0.3">
      <c r="A43" s="119"/>
      <c r="B43" s="49" t="s">
        <v>132</v>
      </c>
      <c r="C43" s="50"/>
      <c r="D43" s="50"/>
      <c r="E43" s="50"/>
      <c r="F43" s="50"/>
      <c r="G43" s="50"/>
      <c r="H43" s="50"/>
      <c r="I43" s="50"/>
      <c r="J43" s="51"/>
      <c r="K43" s="94"/>
      <c r="L43" s="96"/>
      <c r="M43" s="91"/>
      <c r="N43" s="92"/>
      <c r="O43" s="93"/>
      <c r="P43" s="130"/>
      <c r="Q43" s="131"/>
      <c r="R43" s="131"/>
      <c r="S43" s="132"/>
    </row>
    <row r="44" spans="1:19" ht="36" customHeight="1" x14ac:dyDescent="0.3">
      <c r="A44" s="120"/>
      <c r="B44" s="82" t="s">
        <v>131</v>
      </c>
      <c r="C44" s="83"/>
      <c r="D44" s="83"/>
      <c r="E44" s="83"/>
      <c r="F44" s="83"/>
      <c r="G44" s="83"/>
      <c r="H44" s="83"/>
      <c r="I44" s="83"/>
      <c r="J44" s="84"/>
      <c r="K44" s="82" t="s">
        <v>114</v>
      </c>
      <c r="L44" s="84"/>
      <c r="M44" s="127"/>
      <c r="N44" s="128"/>
      <c r="O44" s="129"/>
      <c r="P44" s="94"/>
      <c r="Q44" s="95"/>
      <c r="R44" s="95"/>
      <c r="S44" s="96"/>
    </row>
    <row r="45" spans="1:19" ht="13.95" customHeight="1" x14ac:dyDescent="0.3">
      <c r="A45" s="56" t="s">
        <v>130</v>
      </c>
      <c r="B45" s="58" t="s">
        <v>129</v>
      </c>
      <c r="C45" s="59"/>
      <c r="D45" s="59"/>
      <c r="E45" s="59"/>
      <c r="F45" s="59"/>
      <c r="G45" s="59"/>
      <c r="H45" s="59"/>
      <c r="I45" s="59"/>
      <c r="J45" s="60"/>
      <c r="K45" s="64" t="s">
        <v>128</v>
      </c>
      <c r="L45" s="65"/>
      <c r="M45" s="65"/>
      <c r="N45" s="65"/>
      <c r="O45" s="66"/>
      <c r="P45" s="58" t="s">
        <v>127</v>
      </c>
      <c r="Q45" s="59"/>
      <c r="R45" s="59"/>
      <c r="S45" s="60"/>
    </row>
    <row r="46" spans="1:19" ht="42" customHeight="1" x14ac:dyDescent="0.3">
      <c r="A46" s="57"/>
      <c r="B46" s="61"/>
      <c r="C46" s="62"/>
      <c r="D46" s="62"/>
      <c r="E46" s="62"/>
      <c r="F46" s="62"/>
      <c r="G46" s="62"/>
      <c r="H46" s="62"/>
      <c r="I46" s="62"/>
      <c r="J46" s="63"/>
      <c r="K46" s="67" t="s">
        <v>126</v>
      </c>
      <c r="L46" s="68"/>
      <c r="M46" s="67" t="s">
        <v>125</v>
      </c>
      <c r="N46" s="69"/>
      <c r="O46" s="68"/>
      <c r="P46" s="61"/>
      <c r="Q46" s="62"/>
      <c r="R46" s="62"/>
      <c r="S46" s="63"/>
    </row>
    <row r="47" spans="1:19" ht="43.2" customHeight="1" x14ac:dyDescent="0.3">
      <c r="A47" s="118" t="s">
        <v>124</v>
      </c>
      <c r="B47" s="47" t="s">
        <v>123</v>
      </c>
      <c r="C47" s="52"/>
      <c r="D47" s="52"/>
      <c r="E47" s="52"/>
      <c r="F47" s="52"/>
      <c r="G47" s="52"/>
      <c r="H47" s="52"/>
      <c r="I47" s="52"/>
      <c r="J47" s="48"/>
      <c r="K47" s="49" t="s">
        <v>114</v>
      </c>
      <c r="L47" s="51"/>
      <c r="M47" s="47" t="s">
        <v>104</v>
      </c>
      <c r="N47" s="52"/>
      <c r="O47" s="48"/>
      <c r="P47" s="47" t="s">
        <v>122</v>
      </c>
      <c r="Q47" s="52"/>
      <c r="R47" s="52"/>
      <c r="S47" s="48"/>
    </row>
    <row r="48" spans="1:19" ht="82.95" customHeight="1" x14ac:dyDescent="0.3">
      <c r="A48" s="119"/>
      <c r="B48" s="44" t="s">
        <v>121</v>
      </c>
      <c r="C48" s="45"/>
      <c r="D48" s="45"/>
      <c r="E48" s="45"/>
      <c r="F48" s="45"/>
      <c r="G48" s="45"/>
      <c r="H48" s="45"/>
      <c r="I48" s="45"/>
      <c r="J48" s="46"/>
      <c r="K48" s="44" t="s">
        <v>120</v>
      </c>
      <c r="L48" s="46"/>
      <c r="M48" s="44" t="s">
        <v>119</v>
      </c>
      <c r="N48" s="45"/>
      <c r="O48" s="46"/>
      <c r="P48" s="109" t="s">
        <v>118</v>
      </c>
      <c r="Q48" s="110"/>
      <c r="R48" s="110"/>
      <c r="S48" s="111"/>
    </row>
    <row r="49" spans="1:19" ht="15" customHeight="1" x14ac:dyDescent="0.3">
      <c r="A49" s="119"/>
      <c r="B49" s="49" t="s">
        <v>117</v>
      </c>
      <c r="C49" s="50"/>
      <c r="D49" s="50"/>
      <c r="E49" s="50"/>
      <c r="F49" s="50"/>
      <c r="G49" s="50"/>
      <c r="H49" s="50"/>
      <c r="I49" s="50"/>
      <c r="J49" s="51"/>
      <c r="K49" s="49" t="s">
        <v>116</v>
      </c>
      <c r="L49" s="51"/>
      <c r="M49" s="49" t="s">
        <v>116</v>
      </c>
      <c r="N49" s="50"/>
      <c r="O49" s="51"/>
      <c r="P49" s="130"/>
      <c r="Q49" s="131"/>
      <c r="R49" s="131"/>
      <c r="S49" s="132"/>
    </row>
    <row r="50" spans="1:19" ht="28.2" customHeight="1" x14ac:dyDescent="0.3">
      <c r="A50" s="119"/>
      <c r="B50" s="44" t="s">
        <v>115</v>
      </c>
      <c r="C50" s="45"/>
      <c r="D50" s="45"/>
      <c r="E50" s="45"/>
      <c r="F50" s="45"/>
      <c r="G50" s="45"/>
      <c r="H50" s="45"/>
      <c r="I50" s="45"/>
      <c r="J50" s="46"/>
      <c r="K50" s="82" t="s">
        <v>114</v>
      </c>
      <c r="L50" s="84"/>
      <c r="M50" s="44" t="s">
        <v>104</v>
      </c>
      <c r="N50" s="45"/>
      <c r="O50" s="46"/>
      <c r="P50" s="94"/>
      <c r="Q50" s="95"/>
      <c r="R50" s="95"/>
      <c r="S50" s="96"/>
    </row>
    <row r="51" spans="1:19" ht="55.2" customHeight="1" x14ac:dyDescent="0.3">
      <c r="A51" s="119"/>
      <c r="B51" s="49" t="s">
        <v>113</v>
      </c>
      <c r="C51" s="50"/>
      <c r="D51" s="50"/>
      <c r="E51" s="50"/>
      <c r="F51" s="50"/>
      <c r="G51" s="50"/>
      <c r="H51" s="50"/>
      <c r="I51" s="50"/>
      <c r="J51" s="51"/>
      <c r="K51" s="47" t="s">
        <v>112</v>
      </c>
      <c r="L51" s="48"/>
      <c r="M51" s="47" t="s">
        <v>104</v>
      </c>
      <c r="N51" s="52"/>
      <c r="O51" s="48"/>
      <c r="P51" s="49" t="s">
        <v>108</v>
      </c>
      <c r="Q51" s="50"/>
      <c r="R51" s="50"/>
      <c r="S51" s="51"/>
    </row>
    <row r="52" spans="1:19" ht="55.95" customHeight="1" x14ac:dyDescent="0.3">
      <c r="A52" s="120"/>
      <c r="B52" s="82" t="s">
        <v>111</v>
      </c>
      <c r="C52" s="83"/>
      <c r="D52" s="83"/>
      <c r="E52" s="83"/>
      <c r="F52" s="83"/>
      <c r="G52" s="83"/>
      <c r="H52" s="83"/>
      <c r="I52" s="83"/>
      <c r="J52" s="84"/>
      <c r="K52" s="44" t="s">
        <v>110</v>
      </c>
      <c r="L52" s="46"/>
      <c r="M52" s="44" t="s">
        <v>109</v>
      </c>
      <c r="N52" s="45"/>
      <c r="O52" s="46"/>
      <c r="P52" s="82" t="s">
        <v>108</v>
      </c>
      <c r="Q52" s="83"/>
      <c r="R52" s="83"/>
      <c r="S52" s="84"/>
    </row>
    <row r="53" spans="1:19" ht="42" customHeight="1" x14ac:dyDescent="0.3">
      <c r="A53" s="70" t="s">
        <v>107</v>
      </c>
      <c r="B53" s="49" t="s">
        <v>106</v>
      </c>
      <c r="C53" s="50"/>
      <c r="D53" s="50"/>
      <c r="E53" s="50"/>
      <c r="F53" s="50"/>
      <c r="G53" s="50"/>
      <c r="H53" s="50"/>
      <c r="I53" s="50"/>
      <c r="J53" s="51"/>
      <c r="K53" s="47" t="s">
        <v>105</v>
      </c>
      <c r="L53" s="48"/>
      <c r="M53" s="47" t="s">
        <v>104</v>
      </c>
      <c r="N53" s="52"/>
      <c r="O53" s="48"/>
      <c r="P53" s="47" t="s">
        <v>103</v>
      </c>
      <c r="Q53" s="52"/>
      <c r="R53" s="52"/>
      <c r="S53" s="48"/>
    </row>
    <row r="54" spans="1:19" ht="15" customHeight="1" x14ac:dyDescent="0.3">
      <c r="A54" s="133"/>
      <c r="B54" s="82" t="s">
        <v>102</v>
      </c>
      <c r="C54" s="83"/>
      <c r="D54" s="83"/>
      <c r="E54" s="83"/>
      <c r="F54" s="83"/>
      <c r="G54" s="83"/>
      <c r="H54" s="83"/>
      <c r="I54" s="83"/>
      <c r="J54" s="84"/>
      <c r="K54" s="82" t="s">
        <v>100</v>
      </c>
      <c r="L54" s="84"/>
      <c r="M54" s="82" t="s">
        <v>100</v>
      </c>
      <c r="N54" s="83"/>
      <c r="O54" s="84"/>
      <c r="P54" s="82" t="s">
        <v>99</v>
      </c>
      <c r="Q54" s="83"/>
      <c r="R54" s="83"/>
      <c r="S54" s="84"/>
    </row>
    <row r="55" spans="1:19" ht="13.95" customHeight="1" x14ac:dyDescent="0.3">
      <c r="A55" s="71"/>
      <c r="B55" s="49" t="s">
        <v>101</v>
      </c>
      <c r="C55" s="50"/>
      <c r="D55" s="50"/>
      <c r="E55" s="50"/>
      <c r="F55" s="50"/>
      <c r="G55" s="50"/>
      <c r="H55" s="50"/>
      <c r="I55" s="50"/>
      <c r="J55" s="51"/>
      <c r="K55" s="49" t="s">
        <v>100</v>
      </c>
      <c r="L55" s="51"/>
      <c r="M55" s="49" t="s">
        <v>100</v>
      </c>
      <c r="N55" s="50"/>
      <c r="O55" s="51"/>
      <c r="P55" s="49" t="s">
        <v>99</v>
      </c>
      <c r="Q55" s="50"/>
      <c r="R55" s="50"/>
      <c r="S55" s="51"/>
    </row>
    <row r="56" spans="1:19" ht="16.95" customHeight="1" x14ac:dyDescent="0.3">
      <c r="A56" s="5" t="s">
        <v>98</v>
      </c>
    </row>
    <row r="57" spans="1:19" ht="25.95" customHeight="1" x14ac:dyDescent="0.3">
      <c r="A57" s="142" t="s">
        <v>97</v>
      </c>
      <c r="B57" s="143"/>
      <c r="C57" s="143"/>
      <c r="D57" s="143"/>
      <c r="E57" s="143"/>
      <c r="F57" s="143"/>
      <c r="G57" s="143"/>
      <c r="H57" s="143"/>
      <c r="I57" s="143"/>
      <c r="J57" s="143"/>
      <c r="K57" s="143"/>
      <c r="L57" s="143"/>
      <c r="M57" s="143"/>
      <c r="N57" s="143"/>
      <c r="O57" s="143"/>
      <c r="P57" s="143"/>
      <c r="Q57" s="143"/>
      <c r="R57" s="143"/>
      <c r="S57" s="144"/>
    </row>
    <row r="58" spans="1:19" ht="202.2" customHeight="1" x14ac:dyDescent="0.3">
      <c r="A58" s="145" t="s">
        <v>96</v>
      </c>
      <c r="B58" s="146"/>
      <c r="C58" s="146"/>
      <c r="D58" s="146"/>
      <c r="E58" s="146"/>
      <c r="F58" s="146"/>
      <c r="G58" s="146"/>
      <c r="H58" s="146"/>
      <c r="I58" s="147" t="s">
        <v>95</v>
      </c>
      <c r="J58" s="147"/>
      <c r="K58" s="147"/>
      <c r="L58" s="147"/>
      <c r="M58" s="147"/>
      <c r="N58" s="147"/>
      <c r="O58" s="147" t="s">
        <v>94</v>
      </c>
      <c r="P58" s="147"/>
      <c r="Q58" s="147"/>
      <c r="R58" s="147"/>
      <c r="S58" s="148"/>
    </row>
    <row r="59" spans="1:19" ht="25.95" customHeight="1" x14ac:dyDescent="0.3">
      <c r="A59" s="142" t="s">
        <v>93</v>
      </c>
      <c r="B59" s="143"/>
      <c r="C59" s="143"/>
      <c r="D59" s="143"/>
      <c r="E59" s="143"/>
      <c r="F59" s="143"/>
      <c r="G59" s="143"/>
      <c r="H59" s="143"/>
      <c r="I59" s="143"/>
      <c r="J59" s="143"/>
      <c r="K59" s="143"/>
      <c r="L59" s="143"/>
      <c r="M59" s="143"/>
      <c r="N59" s="143"/>
      <c r="O59" s="143"/>
      <c r="P59" s="143"/>
      <c r="Q59" s="143"/>
      <c r="R59" s="143"/>
      <c r="S59" s="144"/>
    </row>
    <row r="60" spans="1:19" ht="28.2" customHeight="1" x14ac:dyDescent="0.3">
      <c r="A60" s="145" t="s">
        <v>92</v>
      </c>
      <c r="B60" s="146"/>
      <c r="C60" s="146"/>
      <c r="D60" s="149" t="s">
        <v>91</v>
      </c>
      <c r="E60" s="149"/>
      <c r="F60" s="149"/>
      <c r="G60" s="149"/>
      <c r="H60" s="149"/>
      <c r="I60" s="149"/>
      <c r="J60" s="149"/>
      <c r="K60" s="149"/>
      <c r="L60" s="149"/>
      <c r="M60" s="149"/>
      <c r="N60" s="149" t="s">
        <v>90</v>
      </c>
      <c r="O60" s="149"/>
      <c r="P60" s="149"/>
      <c r="Q60" s="149"/>
      <c r="R60" s="149"/>
      <c r="S60" s="150"/>
    </row>
    <row r="61" spans="1:19" ht="16.95" customHeight="1" x14ac:dyDescent="0.3">
      <c r="A61" s="3" t="s">
        <v>89</v>
      </c>
    </row>
    <row r="62" spans="1:19" ht="16.95" customHeight="1" x14ac:dyDescent="0.3">
      <c r="A62" s="3" t="s">
        <v>88</v>
      </c>
    </row>
    <row r="63" spans="1:19" ht="16.95" customHeight="1" x14ac:dyDescent="0.3">
      <c r="A63" s="3" t="s">
        <v>87</v>
      </c>
    </row>
    <row r="64" spans="1:19" ht="16.95" customHeight="1" x14ac:dyDescent="0.3">
      <c r="A64" s="3" t="s">
        <v>86</v>
      </c>
    </row>
    <row r="65" spans="1:17" ht="16.95" customHeight="1" x14ac:dyDescent="0.3">
      <c r="A65" s="3" t="s">
        <v>85</v>
      </c>
    </row>
    <row r="66" spans="1:17" ht="16.95" customHeight="1" x14ac:dyDescent="0.3">
      <c r="A66" s="3" t="s">
        <v>84</v>
      </c>
    </row>
    <row r="67" spans="1:17" ht="16.95" customHeight="1" x14ac:dyDescent="0.3">
      <c r="A67" s="3" t="s">
        <v>83</v>
      </c>
    </row>
    <row r="68" spans="1:17" ht="16.95" customHeight="1" x14ac:dyDescent="0.3">
      <c r="A68" s="3" t="s">
        <v>82</v>
      </c>
    </row>
    <row r="69" spans="1:17" ht="16.95" customHeight="1" x14ac:dyDescent="0.3">
      <c r="A69" s="3" t="s">
        <v>81</v>
      </c>
    </row>
    <row r="70" spans="1:17" ht="16.95" customHeight="1" x14ac:dyDescent="0.3">
      <c r="A70" s="3" t="s">
        <v>80</v>
      </c>
    </row>
    <row r="71" spans="1:17" ht="16.95" customHeight="1" x14ac:dyDescent="0.3">
      <c r="A71" s="3" t="s">
        <v>79</v>
      </c>
    </row>
    <row r="72" spans="1:17" ht="16.95" customHeight="1" x14ac:dyDescent="0.3">
      <c r="A72" s="3" t="s">
        <v>78</v>
      </c>
    </row>
    <row r="73" spans="1:17" ht="16.95" customHeight="1" x14ac:dyDescent="0.3">
      <c r="A73" s="3" t="s">
        <v>77</v>
      </c>
    </row>
    <row r="74" spans="1:17" ht="16.95" customHeight="1" x14ac:dyDescent="0.3">
      <c r="A74" s="5" t="s">
        <v>76</v>
      </c>
    </row>
    <row r="75" spans="1:17" ht="76.2" customHeight="1" x14ac:dyDescent="0.3">
      <c r="A75" s="134" t="s">
        <v>75</v>
      </c>
      <c r="B75" s="135"/>
      <c r="C75" s="135"/>
      <c r="D75" s="135"/>
      <c r="E75" s="135"/>
      <c r="F75" s="135"/>
      <c r="G75" s="135"/>
      <c r="H75" s="135"/>
      <c r="I75" s="135"/>
      <c r="J75" s="135"/>
      <c r="K75" s="135"/>
      <c r="L75" s="135"/>
      <c r="M75" s="135"/>
      <c r="N75" s="135"/>
      <c r="O75" s="135"/>
      <c r="P75" s="135"/>
      <c r="Q75" s="136"/>
    </row>
    <row r="76" spans="1:17" ht="51" customHeight="1" x14ac:dyDescent="0.3">
      <c r="A76" s="137" t="s">
        <v>74</v>
      </c>
      <c r="B76" s="138"/>
      <c r="C76" s="138"/>
      <c r="D76" s="138"/>
      <c r="E76" s="138"/>
      <c r="F76" s="138"/>
      <c r="G76" s="139"/>
    </row>
    <row r="77" spans="1:17" ht="51" customHeight="1" x14ac:dyDescent="0.3">
      <c r="A77" s="137" t="s">
        <v>73</v>
      </c>
      <c r="B77" s="138"/>
      <c r="C77" s="138"/>
      <c r="D77" s="138"/>
      <c r="E77" s="138"/>
      <c r="F77" s="138"/>
      <c r="G77" s="138"/>
      <c r="H77" s="139"/>
    </row>
    <row r="78" spans="1:17" ht="51" customHeight="1" x14ac:dyDescent="0.3">
      <c r="A78" s="137" t="s">
        <v>72</v>
      </c>
      <c r="B78" s="138"/>
      <c r="C78" s="138"/>
      <c r="D78" s="138"/>
      <c r="E78" s="138"/>
      <c r="F78" s="139"/>
    </row>
    <row r="79" spans="1:17" ht="16.95" customHeight="1" x14ac:dyDescent="0.3">
      <c r="A79" s="3" t="s">
        <v>71</v>
      </c>
    </row>
    <row r="80" spans="1:17" ht="16.95" customHeight="1" x14ac:dyDescent="0.3">
      <c r="A80" s="3" t="s">
        <v>70</v>
      </c>
    </row>
    <row r="81" spans="1:1" ht="16.95" customHeight="1" x14ac:dyDescent="0.3">
      <c r="A81" s="3" t="s">
        <v>69</v>
      </c>
    </row>
    <row r="82" spans="1:1" ht="16.95" customHeight="1" x14ac:dyDescent="0.3">
      <c r="A82" s="3" t="s">
        <v>68</v>
      </c>
    </row>
    <row r="83" spans="1:1" ht="16.95" customHeight="1" x14ac:dyDescent="0.3">
      <c r="A83" s="3" t="s">
        <v>67</v>
      </c>
    </row>
    <row r="84" spans="1:1" ht="16.95" customHeight="1" x14ac:dyDescent="0.3">
      <c r="A84" s="3" t="s">
        <v>66</v>
      </c>
    </row>
    <row r="85" spans="1:1" ht="16.95" customHeight="1" x14ac:dyDescent="0.3">
      <c r="A85" s="3" t="s">
        <v>65</v>
      </c>
    </row>
    <row r="86" spans="1:1" ht="16.95" customHeight="1" x14ac:dyDescent="0.3">
      <c r="A86" s="3" t="s">
        <v>64</v>
      </c>
    </row>
    <row r="87" spans="1:1" ht="16.95" customHeight="1" x14ac:dyDescent="0.3">
      <c r="A87" s="3" t="s">
        <v>63</v>
      </c>
    </row>
    <row r="88" spans="1:1" ht="16.95" customHeight="1" x14ac:dyDescent="0.3">
      <c r="A88" s="3" t="s">
        <v>62</v>
      </c>
    </row>
    <row r="89" spans="1:1" ht="16.95" customHeight="1" x14ac:dyDescent="0.3">
      <c r="A89" s="3" t="s">
        <v>61</v>
      </c>
    </row>
    <row r="90" spans="1:1" ht="16.95" customHeight="1" x14ac:dyDescent="0.3">
      <c r="A90" s="3" t="s">
        <v>60</v>
      </c>
    </row>
    <row r="91" spans="1:1" ht="16.95" customHeight="1" x14ac:dyDescent="0.3">
      <c r="A91" s="3" t="s">
        <v>59</v>
      </c>
    </row>
    <row r="92" spans="1:1" ht="16.95" customHeight="1" x14ac:dyDescent="0.3">
      <c r="A92" s="6" t="s">
        <v>58</v>
      </c>
    </row>
    <row r="93" spans="1:1" ht="16.95" customHeight="1" x14ac:dyDescent="0.3">
      <c r="A93" s="3" t="s">
        <v>57</v>
      </c>
    </row>
    <row r="94" spans="1:1" ht="16.95" customHeight="1" x14ac:dyDescent="0.3">
      <c r="A94" s="3" t="s">
        <v>56</v>
      </c>
    </row>
    <row r="95" spans="1:1" ht="16.95" customHeight="1" x14ac:dyDescent="0.3">
      <c r="A95" s="3" t="s">
        <v>55</v>
      </c>
    </row>
    <row r="96" spans="1:1" ht="16.95" customHeight="1" x14ac:dyDescent="0.3">
      <c r="A96" s="3" t="s">
        <v>54</v>
      </c>
    </row>
    <row r="97" spans="1:9" ht="16.95" customHeight="1" x14ac:dyDescent="0.3">
      <c r="A97" s="3" t="s">
        <v>53</v>
      </c>
    </row>
    <row r="98" spans="1:9" ht="13.2" customHeight="1" x14ac:dyDescent="0.3">
      <c r="A98" s="140" t="s">
        <v>52</v>
      </c>
      <c r="B98" s="140"/>
      <c r="C98" s="140"/>
      <c r="D98" s="140"/>
      <c r="E98" s="140"/>
      <c r="F98" s="141">
        <v>3000</v>
      </c>
      <c r="G98" s="141"/>
      <c r="H98" s="141"/>
      <c r="I98" s="141"/>
    </row>
    <row r="99" spans="1:9" ht="13.2" customHeight="1" x14ac:dyDescent="0.3">
      <c r="A99" s="140" t="s">
        <v>51</v>
      </c>
      <c r="B99" s="140"/>
      <c r="C99" s="140"/>
      <c r="D99" s="140"/>
      <c r="E99" s="140"/>
      <c r="F99" s="155">
        <v>50</v>
      </c>
      <c r="G99" s="155"/>
      <c r="H99" s="155"/>
      <c r="I99" s="155"/>
    </row>
    <row r="100" spans="1:9" ht="13.2" customHeight="1" x14ac:dyDescent="0.3">
      <c r="A100" s="140" t="s">
        <v>50</v>
      </c>
      <c r="B100" s="140"/>
      <c r="C100" s="140"/>
      <c r="D100" s="140"/>
      <c r="E100" s="140"/>
      <c r="F100" s="156">
        <v>0.25</v>
      </c>
      <c r="G100" s="156"/>
      <c r="H100" s="156"/>
      <c r="I100" s="156"/>
    </row>
    <row r="101" spans="1:9" ht="13.2" customHeight="1" x14ac:dyDescent="0.3">
      <c r="A101" s="140" t="s">
        <v>49</v>
      </c>
      <c r="B101" s="140"/>
      <c r="C101" s="140"/>
      <c r="D101" s="140"/>
      <c r="E101" s="140"/>
      <c r="F101" s="156">
        <v>0.25</v>
      </c>
      <c r="G101" s="156"/>
      <c r="H101" s="156"/>
      <c r="I101" s="156"/>
    </row>
    <row r="102" spans="1:9" ht="15" customHeight="1" x14ac:dyDescent="0.3">
      <c r="A102" s="151" t="s">
        <v>48</v>
      </c>
      <c r="B102" s="151"/>
      <c r="C102" s="151"/>
      <c r="D102" s="152"/>
      <c r="E102" s="153">
        <v>12700</v>
      </c>
      <c r="F102" s="154"/>
      <c r="G102" s="154"/>
    </row>
    <row r="103" spans="1:9" ht="15" customHeight="1" x14ac:dyDescent="0.3">
      <c r="A103" s="151" t="s">
        <v>48</v>
      </c>
      <c r="B103" s="151"/>
      <c r="C103" s="151"/>
      <c r="D103" s="151"/>
      <c r="E103" s="152"/>
      <c r="F103" s="153">
        <v>7400</v>
      </c>
      <c r="G103" s="154"/>
    </row>
    <row r="104" spans="1:9" ht="15" customHeight="1" x14ac:dyDescent="0.3">
      <c r="A104" s="151" t="s">
        <v>48</v>
      </c>
      <c r="B104" s="151"/>
      <c r="C104" s="152"/>
      <c r="D104" s="153">
        <v>1900</v>
      </c>
      <c r="E104" s="154"/>
      <c r="F104" s="154"/>
    </row>
    <row r="105" spans="1:9" ht="16.95" customHeight="1" x14ac:dyDescent="0.3">
      <c r="A105" s="5" t="s">
        <v>47</v>
      </c>
    </row>
    <row r="106" spans="1:9" ht="16.95" customHeight="1" x14ac:dyDescent="0.3">
      <c r="A106" s="5" t="s">
        <v>46</v>
      </c>
    </row>
    <row r="107" spans="1:9" ht="16.95" customHeight="1" x14ac:dyDescent="0.3">
      <c r="A107" s="5" t="s">
        <v>45</v>
      </c>
    </row>
    <row r="108" spans="1:9" ht="15" customHeight="1" x14ac:dyDescent="0.3">
      <c r="A108" s="162" t="s">
        <v>42</v>
      </c>
      <c r="B108" s="162"/>
      <c r="C108" s="162"/>
      <c r="D108" s="162"/>
      <c r="E108" s="162"/>
      <c r="F108" s="162"/>
      <c r="G108" s="162"/>
    </row>
    <row r="109" spans="1:9" ht="15" customHeight="1" x14ac:dyDescent="0.3">
      <c r="A109" s="83" t="s">
        <v>41</v>
      </c>
      <c r="B109" s="83"/>
      <c r="C109" s="83"/>
      <c r="D109" s="83"/>
      <c r="E109" s="84"/>
      <c r="F109" s="163">
        <v>3000</v>
      </c>
      <c r="G109" s="164"/>
    </row>
    <row r="110" spans="1:9" ht="15" customHeight="1" x14ac:dyDescent="0.3">
      <c r="A110" s="83" t="s">
        <v>40</v>
      </c>
      <c r="B110" s="83"/>
      <c r="C110" s="83"/>
      <c r="D110" s="83"/>
      <c r="E110" s="84"/>
      <c r="F110" s="158">
        <v>50</v>
      </c>
      <c r="G110" s="159"/>
    </row>
    <row r="111" spans="1:9" ht="15" customHeight="1" x14ac:dyDescent="0.3">
      <c r="A111" s="83" t="s">
        <v>39</v>
      </c>
      <c r="B111" s="83"/>
      <c r="C111" s="83"/>
      <c r="D111" s="83"/>
      <c r="E111" s="84"/>
      <c r="F111" s="163">
        <v>1500</v>
      </c>
      <c r="G111" s="164"/>
    </row>
    <row r="112" spans="1:9" ht="15" customHeight="1" x14ac:dyDescent="0.3">
      <c r="A112" s="157" t="s">
        <v>38</v>
      </c>
      <c r="B112" s="157"/>
      <c r="C112" s="157"/>
      <c r="D112" s="157"/>
      <c r="E112" s="157"/>
      <c r="F112" s="157"/>
      <c r="G112" s="157"/>
    </row>
    <row r="113" spans="1:7" ht="15" customHeight="1" x14ac:dyDescent="0.3">
      <c r="A113" s="83" t="s">
        <v>37</v>
      </c>
      <c r="B113" s="83"/>
      <c r="C113" s="83"/>
      <c r="D113" s="83"/>
      <c r="E113" s="84"/>
      <c r="F113" s="158">
        <v>60</v>
      </c>
      <c r="G113" s="159"/>
    </row>
    <row r="114" spans="1:7" ht="15" customHeight="1" x14ac:dyDescent="0.3">
      <c r="A114" s="151" t="s">
        <v>44</v>
      </c>
      <c r="B114" s="151"/>
      <c r="C114" s="151"/>
      <c r="D114" s="151"/>
      <c r="E114" s="152"/>
      <c r="F114" s="160">
        <v>4610</v>
      </c>
      <c r="G114" s="161"/>
    </row>
    <row r="115" spans="1:7" ht="15" customHeight="1" x14ac:dyDescent="0.3">
      <c r="A115" s="162" t="s">
        <v>42</v>
      </c>
      <c r="B115" s="162"/>
      <c r="C115" s="162"/>
      <c r="D115" s="162"/>
      <c r="E115" s="162"/>
      <c r="F115" s="162"/>
      <c r="G115" s="162"/>
    </row>
    <row r="116" spans="1:7" ht="15" customHeight="1" x14ac:dyDescent="0.3">
      <c r="A116" s="83" t="s">
        <v>41</v>
      </c>
      <c r="B116" s="83"/>
      <c r="C116" s="83"/>
      <c r="D116" s="83"/>
      <c r="E116" s="84"/>
      <c r="F116" s="158">
        <v>100</v>
      </c>
      <c r="G116" s="159"/>
    </row>
    <row r="117" spans="1:7" ht="15" customHeight="1" x14ac:dyDescent="0.3">
      <c r="A117" s="83" t="s">
        <v>40</v>
      </c>
      <c r="B117" s="83"/>
      <c r="C117" s="83"/>
      <c r="D117" s="83"/>
      <c r="E117" s="84"/>
      <c r="F117" s="163">
        <v>1300</v>
      </c>
      <c r="G117" s="164"/>
    </row>
    <row r="118" spans="1:7" ht="15" customHeight="1" x14ac:dyDescent="0.3">
      <c r="A118" s="83" t="s">
        <v>39</v>
      </c>
      <c r="B118" s="83"/>
      <c r="C118" s="83"/>
      <c r="D118" s="83"/>
      <c r="E118" s="84"/>
      <c r="F118" s="158">
        <v>0</v>
      </c>
      <c r="G118" s="159"/>
    </row>
    <row r="119" spans="1:7" ht="15" customHeight="1" x14ac:dyDescent="0.3">
      <c r="A119" s="157" t="s">
        <v>38</v>
      </c>
      <c r="B119" s="157"/>
      <c r="C119" s="157"/>
      <c r="D119" s="157"/>
      <c r="E119" s="157"/>
      <c r="F119" s="157"/>
      <c r="G119" s="157"/>
    </row>
    <row r="120" spans="1:7" ht="15" customHeight="1" x14ac:dyDescent="0.3">
      <c r="A120" s="83" t="s">
        <v>37</v>
      </c>
      <c r="B120" s="83"/>
      <c r="C120" s="83"/>
      <c r="D120" s="83"/>
      <c r="E120" s="84"/>
      <c r="F120" s="158">
        <v>60</v>
      </c>
      <c r="G120" s="159"/>
    </row>
    <row r="121" spans="1:7" ht="16.2" customHeight="1" x14ac:dyDescent="0.3">
      <c r="A121" s="151" t="s">
        <v>43</v>
      </c>
      <c r="B121" s="151"/>
      <c r="C121" s="151"/>
      <c r="D121" s="151"/>
      <c r="E121" s="152"/>
      <c r="F121" s="160">
        <v>1460</v>
      </c>
      <c r="G121" s="161"/>
    </row>
    <row r="122" spans="1:7" ht="15" customHeight="1" x14ac:dyDescent="0.3">
      <c r="A122" s="162" t="s">
        <v>42</v>
      </c>
      <c r="B122" s="162"/>
      <c r="C122" s="162"/>
      <c r="D122" s="162"/>
      <c r="E122" s="162"/>
      <c r="F122" s="162"/>
    </row>
    <row r="123" spans="1:7" ht="15" customHeight="1" x14ac:dyDescent="0.3">
      <c r="A123" s="83" t="s">
        <v>41</v>
      </c>
      <c r="B123" s="83"/>
      <c r="C123" s="84"/>
      <c r="D123" s="158">
        <v>800</v>
      </c>
      <c r="E123" s="159"/>
      <c r="F123" s="159"/>
    </row>
    <row r="124" spans="1:7" ht="15" customHeight="1" x14ac:dyDescent="0.3">
      <c r="A124" s="83" t="s">
        <v>40</v>
      </c>
      <c r="B124" s="83"/>
      <c r="C124" s="84"/>
      <c r="D124" s="158">
        <v>400</v>
      </c>
      <c r="E124" s="159"/>
      <c r="F124" s="159"/>
    </row>
    <row r="125" spans="1:7" ht="15" customHeight="1" x14ac:dyDescent="0.3">
      <c r="A125" s="83" t="s">
        <v>39</v>
      </c>
      <c r="B125" s="83"/>
      <c r="C125" s="84"/>
      <c r="D125" s="158">
        <v>0</v>
      </c>
      <c r="E125" s="159"/>
      <c r="F125" s="159"/>
    </row>
    <row r="126" spans="1:7" ht="15" customHeight="1" x14ac:dyDescent="0.3">
      <c r="A126" s="165" t="s">
        <v>38</v>
      </c>
      <c r="B126" s="165"/>
      <c r="C126" s="165"/>
      <c r="D126" s="165"/>
      <c r="E126" s="165"/>
      <c r="F126" s="165"/>
    </row>
    <row r="127" spans="1:7" ht="15" customHeight="1" x14ac:dyDescent="0.3">
      <c r="A127" s="83" t="s">
        <v>37</v>
      </c>
      <c r="B127" s="83"/>
      <c r="C127" s="84"/>
      <c r="D127" s="158">
        <v>0</v>
      </c>
      <c r="E127" s="159"/>
      <c r="F127" s="159"/>
    </row>
    <row r="128" spans="1:7" ht="15" customHeight="1" x14ac:dyDescent="0.3">
      <c r="A128" s="151" t="s">
        <v>36</v>
      </c>
      <c r="B128" s="151"/>
      <c r="C128" s="152"/>
      <c r="D128" s="160">
        <v>1200</v>
      </c>
      <c r="E128" s="161"/>
      <c r="F128" s="161"/>
    </row>
    <row r="129" spans="1:16" ht="16.95" customHeight="1" x14ac:dyDescent="0.3">
      <c r="A129" s="3" t="s">
        <v>35</v>
      </c>
    </row>
    <row r="130" spans="1:16" ht="285" customHeight="1" x14ac:dyDescent="0.3">
      <c r="A130" s="166" t="s">
        <v>34</v>
      </c>
      <c r="B130" s="167"/>
      <c r="C130" s="167"/>
      <c r="D130" s="167"/>
      <c r="E130" s="167"/>
      <c r="F130" s="167"/>
      <c r="G130" s="167"/>
      <c r="H130" s="167"/>
      <c r="I130" s="167"/>
      <c r="J130" s="167"/>
      <c r="K130" s="167"/>
      <c r="L130" s="167"/>
      <c r="M130" s="167"/>
      <c r="N130" s="167"/>
      <c r="O130" s="167"/>
      <c r="P130" s="168"/>
    </row>
    <row r="131" spans="1:16" ht="18" customHeight="1" x14ac:dyDescent="0.3">
      <c r="A131" s="4" t="s">
        <v>33</v>
      </c>
    </row>
  </sheetData>
  <mergeCells count="236">
    <mergeCell ref="A126:F126"/>
    <mergeCell ref="A127:C127"/>
    <mergeCell ref="D127:F127"/>
    <mergeCell ref="A128:C128"/>
    <mergeCell ref="D128:F128"/>
    <mergeCell ref="A130:P130"/>
    <mergeCell ref="A123:C123"/>
    <mergeCell ref="D123:F123"/>
    <mergeCell ref="A124:C124"/>
    <mergeCell ref="D124:F124"/>
    <mergeCell ref="A125:C125"/>
    <mergeCell ref="D125:F125"/>
    <mergeCell ref="A119:G119"/>
    <mergeCell ref="A120:E120"/>
    <mergeCell ref="F120:G120"/>
    <mergeCell ref="A121:E121"/>
    <mergeCell ref="F121:G121"/>
    <mergeCell ref="A122:F122"/>
    <mergeCell ref="A116:E116"/>
    <mergeCell ref="F116:G116"/>
    <mergeCell ref="A117:E117"/>
    <mergeCell ref="F117:G117"/>
    <mergeCell ref="A118:E118"/>
    <mergeCell ref="F118:G118"/>
    <mergeCell ref="A112:G112"/>
    <mergeCell ref="A113:E113"/>
    <mergeCell ref="F113:G113"/>
    <mergeCell ref="A114:E114"/>
    <mergeCell ref="F114:G114"/>
    <mergeCell ref="A115:G115"/>
    <mergeCell ref="A108:G108"/>
    <mergeCell ref="A109:E109"/>
    <mergeCell ref="F109:G109"/>
    <mergeCell ref="A110:E110"/>
    <mergeCell ref="F110:G110"/>
    <mergeCell ref="A111:E111"/>
    <mergeCell ref="F111:G111"/>
    <mergeCell ref="A102:D102"/>
    <mergeCell ref="E102:G102"/>
    <mergeCell ref="A103:E103"/>
    <mergeCell ref="F103:G103"/>
    <mergeCell ref="A104:C104"/>
    <mergeCell ref="D104:F104"/>
    <mergeCell ref="A99:E99"/>
    <mergeCell ref="F99:I99"/>
    <mergeCell ref="A100:E100"/>
    <mergeCell ref="F100:I100"/>
    <mergeCell ref="A101:E101"/>
    <mergeCell ref="F101:I101"/>
    <mergeCell ref="A75:Q75"/>
    <mergeCell ref="A76:G76"/>
    <mergeCell ref="A77:H77"/>
    <mergeCell ref="A78:F78"/>
    <mergeCell ref="A98:E98"/>
    <mergeCell ref="F98:I98"/>
    <mergeCell ref="A57:S57"/>
    <mergeCell ref="A58:H58"/>
    <mergeCell ref="I58:N58"/>
    <mergeCell ref="O58:S58"/>
    <mergeCell ref="A59:S59"/>
    <mergeCell ref="A60:C60"/>
    <mergeCell ref="D60:M60"/>
    <mergeCell ref="N60:S60"/>
    <mergeCell ref="K54:L54"/>
    <mergeCell ref="M54:O54"/>
    <mergeCell ref="P54:S54"/>
    <mergeCell ref="B55:J55"/>
    <mergeCell ref="K55:L55"/>
    <mergeCell ref="M55:O55"/>
    <mergeCell ref="P55:S55"/>
    <mergeCell ref="P51:S51"/>
    <mergeCell ref="B52:J52"/>
    <mergeCell ref="K52:L52"/>
    <mergeCell ref="M52:O52"/>
    <mergeCell ref="P52:S52"/>
    <mergeCell ref="A53:A55"/>
    <mergeCell ref="B53:J53"/>
    <mergeCell ref="K53:L53"/>
    <mergeCell ref="M53:O53"/>
    <mergeCell ref="P53:S53"/>
    <mergeCell ref="K49:L49"/>
    <mergeCell ref="M49:O49"/>
    <mergeCell ref="B50:J50"/>
    <mergeCell ref="K50:L50"/>
    <mergeCell ref="M50:O50"/>
    <mergeCell ref="B51:J51"/>
    <mergeCell ref="K51:L51"/>
    <mergeCell ref="M51:O51"/>
    <mergeCell ref="A47:A52"/>
    <mergeCell ref="B47:J47"/>
    <mergeCell ref="K47:L47"/>
    <mergeCell ref="M47:O47"/>
    <mergeCell ref="P47:S47"/>
    <mergeCell ref="B48:J48"/>
    <mergeCell ref="K48:L48"/>
    <mergeCell ref="M48:O48"/>
    <mergeCell ref="P48:S50"/>
    <mergeCell ref="B49:J49"/>
    <mergeCell ref="B54:J54"/>
    <mergeCell ref="A40:A41"/>
    <mergeCell ref="B40:J40"/>
    <mergeCell ref="K40:L40"/>
    <mergeCell ref="M40:O40"/>
    <mergeCell ref="P40:S40"/>
    <mergeCell ref="B41:J41"/>
    <mergeCell ref="K44:L44"/>
    <mergeCell ref="A45:A46"/>
    <mergeCell ref="B45:J46"/>
    <mergeCell ref="K45:O45"/>
    <mergeCell ref="P45:S46"/>
    <mergeCell ref="K46:L46"/>
    <mergeCell ref="M46:O46"/>
    <mergeCell ref="K41:L41"/>
    <mergeCell ref="M41:O41"/>
    <mergeCell ref="P41:S41"/>
    <mergeCell ref="A42:A44"/>
    <mergeCell ref="B42:J42"/>
    <mergeCell ref="K42:L43"/>
    <mergeCell ref="M42:O44"/>
    <mergeCell ref="P42:S44"/>
    <mergeCell ref="B43:J43"/>
    <mergeCell ref="B44:J44"/>
    <mergeCell ref="P36:S36"/>
    <mergeCell ref="A37:A39"/>
    <mergeCell ref="B37:J37"/>
    <mergeCell ref="K37:L37"/>
    <mergeCell ref="M37:O37"/>
    <mergeCell ref="P37:S37"/>
    <mergeCell ref="B38:J38"/>
    <mergeCell ref="K38:L38"/>
    <mergeCell ref="M38:O38"/>
    <mergeCell ref="P38:S38"/>
    <mergeCell ref="A34:A36"/>
    <mergeCell ref="B34:J34"/>
    <mergeCell ref="K34:O34"/>
    <mergeCell ref="P34:S34"/>
    <mergeCell ref="B35:J35"/>
    <mergeCell ref="K35:O35"/>
    <mergeCell ref="P35:S35"/>
    <mergeCell ref="B36:J36"/>
    <mergeCell ref="K36:L36"/>
    <mergeCell ref="M36:O36"/>
    <mergeCell ref="B39:J39"/>
    <mergeCell ref="K39:L39"/>
    <mergeCell ref="M39:O39"/>
    <mergeCell ref="P39:S39"/>
    <mergeCell ref="A32:A33"/>
    <mergeCell ref="B32:J33"/>
    <mergeCell ref="K32:O32"/>
    <mergeCell ref="P32:S33"/>
    <mergeCell ref="K33:L33"/>
    <mergeCell ref="M33:O33"/>
    <mergeCell ref="A30:A31"/>
    <mergeCell ref="B30:J30"/>
    <mergeCell ref="K30:L31"/>
    <mergeCell ref="M30:O31"/>
    <mergeCell ref="P30:S31"/>
    <mergeCell ref="B31:J31"/>
    <mergeCell ref="A25:A29"/>
    <mergeCell ref="B25:J25"/>
    <mergeCell ref="K25:L25"/>
    <mergeCell ref="M25:O25"/>
    <mergeCell ref="P25:S27"/>
    <mergeCell ref="B26:J26"/>
    <mergeCell ref="K26:L26"/>
    <mergeCell ref="M26:O26"/>
    <mergeCell ref="B27:J27"/>
    <mergeCell ref="K27:L27"/>
    <mergeCell ref="M27:O27"/>
    <mergeCell ref="B28:J28"/>
    <mergeCell ref="K28:L28"/>
    <mergeCell ref="M28:O28"/>
    <mergeCell ref="P28:S28"/>
    <mergeCell ref="B29:J29"/>
    <mergeCell ref="K29:L29"/>
    <mergeCell ref="M29:O29"/>
    <mergeCell ref="P29:S29"/>
    <mergeCell ref="A23:A24"/>
    <mergeCell ref="B23:J24"/>
    <mergeCell ref="K23:O23"/>
    <mergeCell ref="P23:S24"/>
    <mergeCell ref="K24:L24"/>
    <mergeCell ref="M24:O24"/>
    <mergeCell ref="M20:O20"/>
    <mergeCell ref="P20:S20"/>
    <mergeCell ref="A21:A22"/>
    <mergeCell ref="B21:J21"/>
    <mergeCell ref="K21:L22"/>
    <mergeCell ref="M21:O22"/>
    <mergeCell ref="P21:S22"/>
    <mergeCell ref="B22:J22"/>
    <mergeCell ref="A18:A20"/>
    <mergeCell ref="B18:J18"/>
    <mergeCell ref="K18:L18"/>
    <mergeCell ref="M18:O19"/>
    <mergeCell ref="P18:S19"/>
    <mergeCell ref="B19:J19"/>
    <mergeCell ref="K19:L19"/>
    <mergeCell ref="B20:J20"/>
    <mergeCell ref="K20:L20"/>
    <mergeCell ref="A13:B13"/>
    <mergeCell ref="C13:K13"/>
    <mergeCell ref="L13:R13"/>
    <mergeCell ref="A14:R14"/>
    <mergeCell ref="A15:R15"/>
    <mergeCell ref="A16:A17"/>
    <mergeCell ref="B16:J17"/>
    <mergeCell ref="K16:O16"/>
    <mergeCell ref="P16:S17"/>
    <mergeCell ref="K17:L17"/>
    <mergeCell ref="M17:O17"/>
    <mergeCell ref="A11:B11"/>
    <mergeCell ref="C11:K11"/>
    <mergeCell ref="L11:R11"/>
    <mergeCell ref="A12:B12"/>
    <mergeCell ref="C12:K12"/>
    <mergeCell ref="L12:R12"/>
    <mergeCell ref="A9:B9"/>
    <mergeCell ref="C9:K9"/>
    <mergeCell ref="L9:R9"/>
    <mergeCell ref="A10:B10"/>
    <mergeCell ref="C10:K10"/>
    <mergeCell ref="L10:R10"/>
    <mergeCell ref="A7:B7"/>
    <mergeCell ref="C7:K7"/>
    <mergeCell ref="L7:R7"/>
    <mergeCell ref="A8:B8"/>
    <mergeCell ref="C8:K8"/>
    <mergeCell ref="L8:R8"/>
    <mergeCell ref="A4:R4"/>
    <mergeCell ref="A5:B5"/>
    <mergeCell ref="C5:K5"/>
    <mergeCell ref="L5:R5"/>
    <mergeCell ref="A6:B6"/>
    <mergeCell ref="C6:K6"/>
    <mergeCell ref="L6:R6"/>
  </mergeCells>
  <hyperlinks>
    <hyperlink ref="L7" r:id="rId1" display="http://www.healthcare.gov/coverage/preventive-care-benefits/" xr:uid="{00000000-0004-0000-0100-000000000000}"/>
    <hyperlink ref="C12" r:id="rId2" display="http://www.azblue.com/" xr:uid="{00000000-0004-0000-0100-000001000000}"/>
    <hyperlink ref="A25" r:id="rId3" display="http://www.azblue.com/" xr:uid="{00000000-0004-0000-0100-000002000000}"/>
    <hyperlink ref="A75" r:id="rId4" location="plan" display="https://www.healthcare.gov/sbc-glossary/#plan" xr:uid="{00000000-0004-0000-0100-000003000000}"/>
    <hyperlink ref="A130" r:id="rId5" display="mailto:crc@azblue.com" xr:uid="{00000000-0004-0000-0100-000004000000}"/>
  </hyperlinks>
  <pageMargins left="0.7" right="0.7" top="0.75" bottom="0.75" header="0.3" footer="0.3"/>
  <customProperties>
    <customPr name="SSC_SHEET_GUID" r:id="rId6"/>
  </customProperties>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J32"/>
  <sheetViews>
    <sheetView tabSelected="1" workbookViewId="0">
      <selection activeCell="C13" sqref="C13"/>
    </sheetView>
  </sheetViews>
  <sheetFormatPr defaultRowHeight="14.4" x14ac:dyDescent="0.3"/>
  <cols>
    <col min="1" max="1" width="29.33203125" customWidth="1"/>
    <col min="2" max="4" width="9.5546875" bestFit="1" customWidth="1"/>
    <col min="6" max="6" width="18.44140625" customWidth="1"/>
    <col min="7" max="8" width="10.6640625" customWidth="1"/>
    <col min="11" max="11" width="9.5546875" customWidth="1"/>
  </cols>
  <sheetData>
    <row r="2" spans="1:10" x14ac:dyDescent="0.3">
      <c r="B2" t="s">
        <v>16</v>
      </c>
      <c r="F2" t="s">
        <v>17</v>
      </c>
    </row>
    <row r="3" spans="1:10" x14ac:dyDescent="0.3">
      <c r="B3" t="s">
        <v>1</v>
      </c>
      <c r="C3" t="s">
        <v>2</v>
      </c>
      <c r="D3" t="s">
        <v>3</v>
      </c>
      <c r="F3" t="s">
        <v>1</v>
      </c>
      <c r="G3" t="s">
        <v>225</v>
      </c>
      <c r="H3" t="s">
        <v>3</v>
      </c>
    </row>
    <row r="4" spans="1:10" x14ac:dyDescent="0.3">
      <c r="A4" t="s">
        <v>19</v>
      </c>
      <c r="B4" s="31">
        <f>36.54/2</f>
        <v>18.27</v>
      </c>
      <c r="C4" s="31">
        <f>28.27/2</f>
        <v>14.135</v>
      </c>
      <c r="D4" s="31">
        <f>101.66/2</f>
        <v>50.83</v>
      </c>
      <c r="E4" s="21"/>
      <c r="F4" s="31">
        <f>54.81/2</f>
        <v>27.405000000000001</v>
      </c>
      <c r="G4" s="31">
        <f>42.4/2</f>
        <v>21.2</v>
      </c>
      <c r="H4" s="31">
        <f>101.66/2</f>
        <v>50.83</v>
      </c>
      <c r="J4" s="24"/>
    </row>
    <row r="5" spans="1:10" x14ac:dyDescent="0.3">
      <c r="A5" t="s">
        <v>4</v>
      </c>
      <c r="B5" s="31">
        <f>115.17/2</f>
        <v>57.585000000000001</v>
      </c>
      <c r="C5" s="31">
        <f>56.53/2</f>
        <v>28.265000000000001</v>
      </c>
      <c r="D5" s="31">
        <f>237.03/2</f>
        <v>118.515</v>
      </c>
      <c r="E5" s="21"/>
      <c r="F5" s="31">
        <f>172.76/2</f>
        <v>86.38</v>
      </c>
      <c r="G5" s="31">
        <f>84.8/2</f>
        <v>42.4</v>
      </c>
      <c r="H5" s="31">
        <f>260.73/2</f>
        <v>130.36500000000001</v>
      </c>
    </row>
    <row r="6" spans="1:10" x14ac:dyDescent="0.3">
      <c r="A6" t="s">
        <v>5</v>
      </c>
      <c r="B6" s="31">
        <f>126.74/2</f>
        <v>63.37</v>
      </c>
      <c r="C6" s="31">
        <f>69.38/2</f>
        <v>34.69</v>
      </c>
      <c r="D6" s="31">
        <f>260.85/2</f>
        <v>130.42500000000001</v>
      </c>
      <c r="E6" s="21"/>
      <c r="F6" s="31">
        <f>190.1/2</f>
        <v>95.05</v>
      </c>
      <c r="G6" s="31">
        <f>104.07/2</f>
        <v>52.034999999999997</v>
      </c>
      <c r="H6" s="31">
        <f>286.94/2</f>
        <v>143.47</v>
      </c>
    </row>
    <row r="7" spans="1:10" x14ac:dyDescent="0.3">
      <c r="A7" t="s">
        <v>6</v>
      </c>
      <c r="B7" s="31">
        <f>183.53/2</f>
        <v>91.765000000000001</v>
      </c>
      <c r="C7" s="31">
        <f>87.37/2</f>
        <v>43.685000000000002</v>
      </c>
      <c r="D7" s="31">
        <f>351.29/2</f>
        <v>175.64500000000001</v>
      </c>
      <c r="E7" s="21"/>
      <c r="F7" s="31">
        <f>275.29/2</f>
        <v>137.64500000000001</v>
      </c>
      <c r="G7" s="31">
        <f>131.05/2</f>
        <v>65.525000000000006</v>
      </c>
      <c r="H7" s="31">
        <f>386.42/2</f>
        <v>193.21</v>
      </c>
    </row>
    <row r="8" spans="1:10" x14ac:dyDescent="0.3">
      <c r="B8" s="169"/>
      <c r="C8" s="169"/>
      <c r="D8" s="169"/>
      <c r="E8" s="21"/>
      <c r="F8" s="21"/>
      <c r="G8" s="21"/>
      <c r="H8" s="21"/>
    </row>
    <row r="9" spans="1:10" x14ac:dyDescent="0.3">
      <c r="B9" s="1" t="s">
        <v>1</v>
      </c>
      <c r="C9" s="1" t="s">
        <v>2</v>
      </c>
      <c r="D9" s="1" t="s">
        <v>3</v>
      </c>
    </row>
    <row r="10" spans="1:10" x14ac:dyDescent="0.3">
      <c r="A10" t="s">
        <v>19</v>
      </c>
      <c r="B10" s="1">
        <f>B4*52</f>
        <v>950.04</v>
      </c>
      <c r="C10" s="1">
        <f t="shared" ref="C10:D10" si="0">C4*52</f>
        <v>735.02</v>
      </c>
      <c r="D10" s="1">
        <f t="shared" si="0"/>
        <v>2643.16</v>
      </c>
      <c r="F10" s="1">
        <f>F4*52</f>
        <v>1425.06</v>
      </c>
      <c r="G10" s="1">
        <f t="shared" ref="G10:H10" si="1">G4*52</f>
        <v>1102.3999999999999</v>
      </c>
      <c r="H10" s="1">
        <f t="shared" si="1"/>
        <v>2643.16</v>
      </c>
    </row>
    <row r="11" spans="1:10" x14ac:dyDescent="0.3">
      <c r="A11" t="s">
        <v>4</v>
      </c>
      <c r="B11" s="1">
        <f t="shared" ref="B11:D13" si="2">B5*52</f>
        <v>2994.42</v>
      </c>
      <c r="C11" s="1">
        <f t="shared" si="2"/>
        <v>1469.78</v>
      </c>
      <c r="D11" s="1">
        <f t="shared" si="2"/>
        <v>6162.78</v>
      </c>
      <c r="F11" s="1">
        <f t="shared" ref="F11:H11" si="3">F5*52</f>
        <v>4491.76</v>
      </c>
      <c r="G11" s="1">
        <f t="shared" si="3"/>
        <v>2204.7999999999997</v>
      </c>
      <c r="H11" s="1">
        <f t="shared" si="3"/>
        <v>6778.9800000000005</v>
      </c>
    </row>
    <row r="12" spans="1:10" x14ac:dyDescent="0.3">
      <c r="A12" t="s">
        <v>5</v>
      </c>
      <c r="B12" s="1">
        <f t="shared" si="2"/>
        <v>3295.24</v>
      </c>
      <c r="C12" s="1">
        <f t="shared" si="2"/>
        <v>1803.8799999999999</v>
      </c>
      <c r="D12" s="1">
        <f t="shared" si="2"/>
        <v>6782.1</v>
      </c>
      <c r="F12" s="1">
        <f t="shared" ref="F12:H12" si="4">F6*52</f>
        <v>4942.5999999999995</v>
      </c>
      <c r="G12" s="1">
        <f t="shared" si="4"/>
        <v>2705.8199999999997</v>
      </c>
      <c r="H12" s="1">
        <f t="shared" si="4"/>
        <v>7460.44</v>
      </c>
    </row>
    <row r="13" spans="1:10" x14ac:dyDescent="0.3">
      <c r="A13" t="s">
        <v>6</v>
      </c>
      <c r="B13" s="1">
        <f t="shared" si="2"/>
        <v>4771.78</v>
      </c>
      <c r="C13" s="1">
        <f t="shared" si="2"/>
        <v>2271.62</v>
      </c>
      <c r="D13" s="1">
        <f t="shared" si="2"/>
        <v>9133.5400000000009</v>
      </c>
      <c r="F13" s="1">
        <f t="shared" ref="F13:H13" si="5">F7*52</f>
        <v>7157.5400000000009</v>
      </c>
      <c r="G13" s="1">
        <f t="shared" si="5"/>
        <v>3407.3</v>
      </c>
      <c r="H13" s="1">
        <f t="shared" si="5"/>
        <v>10046.92</v>
      </c>
    </row>
    <row r="17" spans="1:9" x14ac:dyDescent="0.3">
      <c r="A17" t="s">
        <v>8</v>
      </c>
      <c r="D17" t="s">
        <v>9</v>
      </c>
    </row>
    <row r="18" spans="1:9" x14ac:dyDescent="0.3">
      <c r="A18" t="s">
        <v>7</v>
      </c>
      <c r="B18" s="2">
        <v>75</v>
      </c>
      <c r="C18" s="2">
        <v>75</v>
      </c>
      <c r="D18">
        <v>25</v>
      </c>
    </row>
    <row r="19" spans="1:9" x14ac:dyDescent="0.3">
      <c r="A19" t="s">
        <v>0</v>
      </c>
      <c r="B19" s="2">
        <v>125</v>
      </c>
      <c r="C19" s="2">
        <v>125</v>
      </c>
      <c r="D19">
        <v>50</v>
      </c>
    </row>
    <row r="20" spans="1:9" x14ac:dyDescent="0.3">
      <c r="A20" t="s">
        <v>14</v>
      </c>
      <c r="B20" s="2">
        <v>225</v>
      </c>
      <c r="C20" s="2">
        <v>225</v>
      </c>
      <c r="D20" s="2">
        <v>25</v>
      </c>
    </row>
    <row r="21" spans="1:9" x14ac:dyDescent="0.3">
      <c r="A21" t="s">
        <v>10</v>
      </c>
      <c r="B21" s="2">
        <v>40</v>
      </c>
      <c r="C21" s="2">
        <v>40</v>
      </c>
      <c r="D21">
        <v>15</v>
      </c>
    </row>
    <row r="22" spans="1:9" x14ac:dyDescent="0.3">
      <c r="A22" t="s">
        <v>13</v>
      </c>
      <c r="B22" s="2">
        <v>50</v>
      </c>
      <c r="C22" s="2">
        <v>50</v>
      </c>
      <c r="D22">
        <v>35</v>
      </c>
    </row>
    <row r="24" spans="1:9" x14ac:dyDescent="0.3">
      <c r="A24" t="s">
        <v>16</v>
      </c>
    </row>
    <row r="25" spans="1:9" x14ac:dyDescent="0.3">
      <c r="A25" t="s">
        <v>17</v>
      </c>
    </row>
    <row r="27" spans="1:9" x14ac:dyDescent="0.3">
      <c r="A27" t="s">
        <v>11</v>
      </c>
      <c r="F27" t="s">
        <v>11</v>
      </c>
    </row>
    <row r="28" spans="1:9" x14ac:dyDescent="0.3">
      <c r="B28" t="s">
        <v>1</v>
      </c>
      <c r="C28" t="s">
        <v>2</v>
      </c>
      <c r="D28" t="s">
        <v>3</v>
      </c>
      <c r="G28" t="s">
        <v>1</v>
      </c>
      <c r="H28" t="s">
        <v>2</v>
      </c>
      <c r="I28" t="s">
        <v>3</v>
      </c>
    </row>
    <row r="29" spans="1:9" x14ac:dyDescent="0.3">
      <c r="A29" t="s">
        <v>19</v>
      </c>
      <c r="B29" s="1">
        <v>750</v>
      </c>
      <c r="C29" s="1">
        <v>1100</v>
      </c>
      <c r="F29" t="s">
        <v>19</v>
      </c>
      <c r="G29" s="1">
        <v>450</v>
      </c>
      <c r="H29" s="1">
        <v>750</v>
      </c>
    </row>
    <row r="30" spans="1:9" x14ac:dyDescent="0.3">
      <c r="A30" t="s">
        <v>4</v>
      </c>
      <c r="B30" s="1">
        <v>1450</v>
      </c>
      <c r="C30" s="1">
        <v>1100</v>
      </c>
      <c r="F30" t="s">
        <v>4</v>
      </c>
      <c r="G30" s="1">
        <v>900</v>
      </c>
      <c r="H30" s="1">
        <v>1500</v>
      </c>
    </row>
    <row r="31" spans="1:9" x14ac:dyDescent="0.3">
      <c r="A31" t="s">
        <v>5</v>
      </c>
      <c r="B31" s="1">
        <v>1450</v>
      </c>
      <c r="C31" s="1">
        <v>2200</v>
      </c>
      <c r="F31" t="s">
        <v>5</v>
      </c>
      <c r="G31" s="1">
        <v>900</v>
      </c>
      <c r="H31" s="1">
        <v>1500</v>
      </c>
    </row>
    <row r="32" spans="1:9" x14ac:dyDescent="0.3">
      <c r="A32" t="s">
        <v>6</v>
      </c>
      <c r="B32" s="1">
        <v>1450</v>
      </c>
      <c r="C32" s="1">
        <v>2200</v>
      </c>
      <c r="F32" t="s">
        <v>6</v>
      </c>
      <c r="G32" s="1">
        <v>900</v>
      </c>
      <c r="H32" s="1">
        <v>1500</v>
      </c>
    </row>
  </sheetData>
  <pageMargins left="0.7" right="0.7" top="0.75" bottom="0.75" header="0.3" footer="0.3"/>
  <customProperties>
    <customPr name="SSC_SHEET_GUI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1:E3"/>
  <sheetViews>
    <sheetView workbookViewId="0"/>
  </sheetViews>
  <sheetFormatPr defaultRowHeight="14.4" x14ac:dyDescent="0.3"/>
  <sheetData>
    <row r="1" spans="3:5" x14ac:dyDescent="0.3">
      <c r="C1" t="s">
        <v>219</v>
      </c>
      <c r="D1" t="s">
        <v>222</v>
      </c>
      <c r="E1" t="s">
        <v>218</v>
      </c>
    </row>
    <row r="2" spans="3:5" x14ac:dyDescent="0.3">
      <c r="C2" t="s">
        <v>220</v>
      </c>
    </row>
    <row r="3" spans="3:5" x14ac:dyDescent="0.3">
      <c r="C3" t="s">
        <v>221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HSA Calculator</vt:lpstr>
      <vt:lpstr>PPO3000 Plan Summary Detail</vt:lpstr>
      <vt:lpstr>Data 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Cheryl Campbell</dc:creator>
  <cp:lastModifiedBy>Peter Smith</cp:lastModifiedBy>
  <cp:lastPrinted>2022-05-13T18:30:49Z</cp:lastPrinted>
  <dcterms:created xsi:type="dcterms:W3CDTF">2017-05-08T17:19:02Z</dcterms:created>
  <dcterms:modified xsi:type="dcterms:W3CDTF">2026-05-14T18:10:27Z</dcterms:modified>
</cp:coreProperties>
</file>